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alance " sheetId="1" r:id="rId4"/>
    <sheet state="visible" name="Pronae" sheetId="2" r:id="rId5"/>
    <sheet state="visible" name="INA" sheetId="3" r:id="rId6"/>
    <sheet state="visible" name="IMAS" sheetId="4" r:id="rId7"/>
  </sheets>
  <definedNames/>
  <calcPr/>
</workbook>
</file>

<file path=xl/sharedStrings.xml><?xml version="1.0" encoding="utf-8"?>
<sst xmlns="http://schemas.openxmlformats.org/spreadsheetml/2006/main" count="48" uniqueCount="35">
  <si>
    <t>WS/PS</t>
  </si>
  <si>
    <t xml:space="preserve">Cargas sociales </t>
  </si>
  <si>
    <t>Total necesario 2020</t>
  </si>
  <si>
    <t>PRONAE</t>
  </si>
  <si>
    <t>IMAS subejecución</t>
  </si>
  <si>
    <t>IMAS ideas productivas</t>
  </si>
  <si>
    <t>INA 2020</t>
  </si>
  <si>
    <t>Total disponible</t>
  </si>
  <si>
    <t>Capacitación</t>
  </si>
  <si>
    <t>Empleate</t>
  </si>
  <si>
    <t>EmpleateABI</t>
  </si>
  <si>
    <t>IdeasProductivas</t>
  </si>
  <si>
    <t>Indigenas(Ley8783)</t>
  </si>
  <si>
    <t>ObraComunal</t>
  </si>
  <si>
    <t>Totalgeneral</t>
  </si>
  <si>
    <t>Presupuesto MTSS</t>
  </si>
  <si>
    <t>% que representa del presupuesto MTSS</t>
  </si>
  <si>
    <t>2020 sin indigena</t>
  </si>
  <si>
    <t>Año</t>
  </si>
  <si>
    <t xml:space="preserve">presupuestado </t>
  </si>
  <si>
    <t xml:space="preserve">Ejecutado </t>
  </si>
  <si>
    <t xml:space="preserve">Subejecutado </t>
  </si>
  <si>
    <t>Porcentaje de subejecucion</t>
  </si>
  <si>
    <t xml:space="preserve">Promedio </t>
  </si>
  <si>
    <t xml:space="preserve">Monto recaudado </t>
  </si>
  <si>
    <t>% de planilla ley 6868</t>
  </si>
  <si>
    <t>Monto propuesto para SS</t>
  </si>
  <si>
    <t>% de planilla para SS</t>
  </si>
  <si>
    <t xml:space="preserve">2020 ajustado </t>
  </si>
  <si>
    <t>Porcentaje de ejecucion</t>
  </si>
  <si>
    <t xml:space="preserve">Monto por subejecución </t>
  </si>
  <si>
    <t>70,8% del programa "Ideas productivas individuales"</t>
  </si>
  <si>
    <t xml:space="preserve">total </t>
  </si>
  <si>
    <t xml:space="preserve">Monto presupuestado para ideas productivas individuales </t>
  </si>
  <si>
    <t>Monto para SS, tomando como referencia el 2020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</si>
</sst>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1">
    <font>
      <sz val="10.0"/>
      <color rgb="FF000000"/>
      <name val="Arial"/>
      <scheme val="minor"/>
    </font>
    <font>
      <b/>
      <sz val="10.0"/>
      <color theme="1"/>
      <name val="Arial"/>
      <scheme val="minor"/>
    </font>
    <font>
      <sz val="10.0"/>
      <color theme="1"/>
      <name val="Arial"/>
      <scheme val="minor"/>
    </font>
    <font>
      <b/>
      <sz val="10.0"/>
      <color theme="1"/>
      <name val="Century Schoolbook"/>
    </font>
    <font>
      <sz val="10.0"/>
      <color theme="1"/>
      <name val="Century Schoolbook"/>
    </font>
    <font>
      <color theme="1"/>
      <name val="Century Schoolbook"/>
    </font>
    <font>
      <sz val="8.0"/>
      <color rgb="FF000000"/>
      <name val="Century Schoolbook"/>
    </font>
    <font>
      <b/>
      <color rgb="FF000000"/>
      <name val="Arial"/>
    </font>
    <font>
      <color theme="1"/>
      <name val="Arial"/>
      <scheme val="minor"/>
    </font>
    <font>
      <color rgb="FF000000"/>
      <name val="Arial"/>
    </font>
    <font>
      <b/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4" xfId="0" applyAlignment="1" applyFont="1" applyNumberFormat="1">
      <alignment readingOrder="0"/>
    </xf>
    <xf borderId="0" fillId="0" fontId="2" numFmtId="0" xfId="0" applyFont="1"/>
    <xf borderId="0" fillId="0" fontId="3" numFmtId="4" xfId="0" applyFont="1" applyNumberFormat="1"/>
    <xf borderId="0" fillId="0" fontId="4" numFmtId="4" xfId="0" applyAlignment="1" applyFont="1" applyNumberFormat="1">
      <alignment shrinkToFit="0" vertical="top" wrapText="1"/>
    </xf>
    <xf borderId="0" fillId="0" fontId="2" numFmtId="0" xfId="0" applyAlignment="1" applyFont="1">
      <alignment readingOrder="0"/>
    </xf>
    <xf borderId="0" fillId="0" fontId="4" numFmtId="4" xfId="0" applyFont="1" applyNumberFormat="1"/>
    <xf borderId="0" fillId="0" fontId="5" numFmtId="4" xfId="0" applyFont="1" applyNumberFormat="1"/>
    <xf borderId="0" fillId="0" fontId="6" numFmtId="4" xfId="0" applyFont="1" applyNumberFormat="1"/>
    <xf borderId="0" fillId="0" fontId="2" numFmtId="4" xfId="0" applyAlignment="1" applyFont="1" applyNumberFormat="1">
      <alignment shrinkToFit="0" vertical="top" wrapText="1"/>
    </xf>
    <xf borderId="0" fillId="0" fontId="7" numFmtId="0" xfId="0" applyAlignment="1" applyFont="1">
      <alignment horizontal="center" readingOrder="0"/>
    </xf>
    <xf borderId="0" fillId="0" fontId="8" numFmtId="0" xfId="0" applyAlignment="1" applyFont="1">
      <alignment readingOrder="0"/>
    </xf>
    <xf borderId="0" fillId="0" fontId="9" numFmtId="0" xfId="0" applyAlignment="1" applyFont="1">
      <alignment horizontal="left" readingOrder="0" vertical="bottom"/>
    </xf>
    <xf borderId="0" fillId="0" fontId="9" numFmtId="4" xfId="0" applyAlignment="1" applyFont="1" applyNumberFormat="1">
      <alignment horizontal="left" readingOrder="0" vertical="bottom"/>
    </xf>
    <xf borderId="0" fillId="0" fontId="8" numFmtId="4" xfId="0" applyFont="1" applyNumberFormat="1"/>
    <xf borderId="0" fillId="0" fontId="8" numFmtId="3" xfId="0" applyAlignment="1" applyFont="1" applyNumberFormat="1">
      <alignment readingOrder="0"/>
    </xf>
    <xf borderId="0" fillId="0" fontId="8" numFmtId="10" xfId="0" applyFont="1" applyNumberFormat="1"/>
    <xf borderId="0" fillId="0" fontId="10" numFmtId="0" xfId="0" applyAlignment="1" applyFont="1">
      <alignment readingOrder="0"/>
    </xf>
    <xf borderId="0" fillId="0" fontId="10" numFmtId="0" xfId="0" applyFont="1"/>
    <xf borderId="0" fillId="0" fontId="8" numFmtId="4" xfId="0" applyAlignment="1" applyFont="1" applyNumberFormat="1">
      <alignment readingOrder="0"/>
    </xf>
    <xf borderId="0" fillId="0" fontId="10" numFmtId="4" xfId="0" applyAlignment="1" applyFont="1" applyNumberFormat="1">
      <alignment readingOrder="0"/>
    </xf>
    <xf borderId="0" fillId="0" fontId="8" numFmtId="10" xfId="0" applyAlignment="1" applyFont="1" applyNumberFormat="1">
      <alignment readingOrder="0"/>
    </xf>
    <xf borderId="0" fillId="0" fontId="10" numFmtId="4" xfId="0" applyFont="1" applyNumberFormat="1"/>
    <xf borderId="0" fillId="0" fontId="10" numFmtId="10" xfId="0" applyFont="1" applyNumberFormat="1"/>
    <xf borderId="0" fillId="0" fontId="8" numFmtId="3" xfId="0" applyFont="1" applyNumberFormat="1"/>
    <xf borderId="0" fillId="0" fontId="10" numFmtId="3" xfId="0" applyFont="1" applyNumberFormat="1"/>
    <xf borderId="0" fillId="0" fontId="8" numFmtId="0" xfId="0" applyAlignment="1" applyFont="1">
      <alignment shrinkToFit="0" wrapText="1"/>
    </xf>
    <xf borderId="0" fillId="0" fontId="10" numFmtId="4" xfId="0" applyAlignment="1" applyFont="1" applyNumberFormat="1">
      <alignment readingOrder="0" shrinkToFit="0" wrapText="1"/>
    </xf>
    <xf borderId="0" fillId="0" fontId="8" numFmtId="0" xfId="0" applyAlignment="1" applyFont="1">
      <alignment readingOrder="0" shrinkToFit="0" wrapText="1"/>
    </xf>
    <xf borderId="0" fillId="0" fontId="8" numFmtId="3" xfId="0" applyAlignment="1" applyFont="1" applyNumberFormat="1">
      <alignment shrinkToFit="0" wrapText="1"/>
    </xf>
    <xf borderId="0" fillId="0" fontId="8" numFmtId="10" xfId="0" applyAlignment="1" applyFont="1" applyNumberFormat="1">
      <alignment shrinkToFit="0" wrapText="1"/>
    </xf>
    <xf borderId="0" fillId="0" fontId="2" numFmtId="3" xfId="0" applyAlignment="1" applyFont="1" applyNumberForma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8.0"/>
    <col customWidth="1" min="2" max="2" width="19.75"/>
    <col customWidth="1" min="3" max="3" width="14.25"/>
    <col customWidth="1" min="4" max="4" width="14.38"/>
  </cols>
  <sheetData>
    <row r="1">
      <c r="A1" s="1"/>
      <c r="B1" s="2" t="s">
        <v>0</v>
      </c>
      <c r="C1" s="1" t="s">
        <v>1</v>
      </c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1" t="s">
        <v>2</v>
      </c>
      <c r="B2" s="4">
        <v>2.9475006991187862E10</v>
      </c>
      <c r="C2" s="5">
        <v>6.0736726019299644E10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6" t="s">
        <v>3</v>
      </c>
      <c r="B3" s="7">
        <v>1.247936625E10</v>
      </c>
      <c r="C3" s="7">
        <v>1.247936625E10</v>
      </c>
      <c r="D3" s="3"/>
      <c r="E3" s="6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6" t="s">
        <v>4</v>
      </c>
      <c r="B4" s="7"/>
      <c r="C4" s="8">
        <v>5.705584666E9</v>
      </c>
      <c r="D4" s="3"/>
      <c r="E4" s="6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6" t="s">
        <v>5</v>
      </c>
      <c r="B5" s="5"/>
      <c r="C5" s="9">
        <v>1.5948022608631363E9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6" t="s">
        <v>6</v>
      </c>
      <c r="B6" s="5">
        <v>1.6995640741187862E10</v>
      </c>
      <c r="C6" s="7">
        <v>4.095697284243651E10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3"/>
      <c r="B7" s="7"/>
      <c r="C7" s="7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1" t="s">
        <v>7</v>
      </c>
      <c r="B8" s="4">
        <f t="shared" ref="B8:C8" si="1">SUM(B3:B7)</f>
        <v>29475006991</v>
      </c>
      <c r="C8" s="4">
        <f t="shared" si="1"/>
        <v>60736726019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6"/>
      <c r="B9" s="5"/>
      <c r="C9" s="5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3"/>
      <c r="B10" s="10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3"/>
      <c r="B16" s="10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27" width="16.13"/>
  </cols>
  <sheetData>
    <row r="1">
      <c r="A1" s="11"/>
      <c r="B1" s="11" t="s">
        <v>8</v>
      </c>
      <c r="C1" s="11" t="s">
        <v>9</v>
      </c>
      <c r="D1" s="11" t="s">
        <v>10</v>
      </c>
      <c r="E1" s="11" t="s">
        <v>11</v>
      </c>
      <c r="F1" s="11" t="s">
        <v>12</v>
      </c>
      <c r="G1" s="11" t="s">
        <v>13</v>
      </c>
      <c r="H1" s="11" t="s">
        <v>14</v>
      </c>
      <c r="I1" s="12" t="s">
        <v>15</v>
      </c>
      <c r="J1" s="12" t="s">
        <v>16</v>
      </c>
    </row>
    <row r="2">
      <c r="A2" s="13">
        <v>2020.0</v>
      </c>
      <c r="B2" s="14">
        <v>8.62485E8</v>
      </c>
      <c r="C2" s="14">
        <v>3.151395E9</v>
      </c>
      <c r="D2" s="14">
        <v>7.17468375E9</v>
      </c>
      <c r="E2" s="14">
        <v>3.618225E8</v>
      </c>
      <c r="F2" s="14">
        <v>8.7789E8</v>
      </c>
      <c r="G2" s="14">
        <v>9.2898E8</v>
      </c>
      <c r="H2" s="14">
        <v>1.335725625E10</v>
      </c>
    </row>
    <row r="3">
      <c r="A3" s="13" t="s">
        <v>17</v>
      </c>
      <c r="B3" s="14">
        <v>8.62485E8</v>
      </c>
      <c r="C3" s="14">
        <v>3.151395E9</v>
      </c>
      <c r="D3" s="14">
        <v>7.17468375E9</v>
      </c>
      <c r="E3" s="14">
        <v>3.618225E8</v>
      </c>
      <c r="F3" s="14"/>
      <c r="G3" s="14">
        <v>9.2898E8</v>
      </c>
      <c r="H3" s="15">
        <f>SUM(B3:G3)</f>
        <v>12479366250</v>
      </c>
      <c r="I3" s="16">
        <v>6.98983143885E11</v>
      </c>
      <c r="J3" s="17">
        <f>H3/I3</f>
        <v>0.01785360113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1.88"/>
    <col customWidth="1" min="2" max="26" width="19.38"/>
  </cols>
  <sheetData>
    <row r="1">
      <c r="A1" s="18" t="s">
        <v>18</v>
      </c>
      <c r="B1" s="18" t="s">
        <v>19</v>
      </c>
      <c r="C1" s="18" t="s">
        <v>20</v>
      </c>
      <c r="D1" s="18" t="s">
        <v>21</v>
      </c>
      <c r="E1" s="18" t="s">
        <v>22</v>
      </c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>
      <c r="A2" s="12">
        <v>2016.0</v>
      </c>
      <c r="B2" s="20">
        <v>1.24410628155E11</v>
      </c>
      <c r="C2" s="20">
        <v>9.605157868E10</v>
      </c>
      <c r="D2" s="15">
        <f t="shared" ref="D2:D6" si="1">B2-C2</f>
        <v>28359049475</v>
      </c>
      <c r="E2" s="17">
        <f t="shared" ref="E2:E6" si="2">C2/B2</f>
        <v>0.7720528391</v>
      </c>
    </row>
    <row r="3">
      <c r="A3" s="12">
        <v>2017.0</v>
      </c>
      <c r="B3" s="20">
        <v>1.36453408881E11</v>
      </c>
      <c r="C3" s="20">
        <v>1.0061568753E11</v>
      </c>
      <c r="D3" s="15">
        <f t="shared" si="1"/>
        <v>35837721351</v>
      </c>
      <c r="E3" s="17">
        <f t="shared" si="2"/>
        <v>0.7373629457</v>
      </c>
    </row>
    <row r="4">
      <c r="A4" s="12">
        <v>2018.0</v>
      </c>
      <c r="B4" s="20">
        <v>1.38329627627E11</v>
      </c>
      <c r="C4" s="20">
        <v>1.06667815217E11</v>
      </c>
      <c r="D4" s="15">
        <f t="shared" si="1"/>
        <v>31661812410</v>
      </c>
      <c r="E4" s="17">
        <f t="shared" si="2"/>
        <v>0.7711132969</v>
      </c>
    </row>
    <row r="5">
      <c r="A5" s="12">
        <v>2019.0</v>
      </c>
      <c r="B5" s="20">
        <v>1.52174686201E11</v>
      </c>
      <c r="C5" s="20">
        <v>1.13395886206E11</v>
      </c>
      <c r="D5" s="15">
        <f t="shared" si="1"/>
        <v>38778799995</v>
      </c>
      <c r="E5" s="17">
        <f t="shared" si="2"/>
        <v>0.7451691805</v>
      </c>
    </row>
    <row r="6">
      <c r="A6" s="12">
        <v>2020.0</v>
      </c>
      <c r="B6" s="20">
        <v>1.66573485278E11</v>
      </c>
      <c r="C6" s="20">
        <v>1.19866736069E11</v>
      </c>
      <c r="D6" s="15">
        <f t="shared" si="1"/>
        <v>46706749209</v>
      </c>
      <c r="E6" s="17">
        <f t="shared" si="2"/>
        <v>0.7196027379</v>
      </c>
    </row>
    <row r="7">
      <c r="A7" s="12" t="s">
        <v>23</v>
      </c>
      <c r="D7" s="15">
        <f>AVERAGE(D2:D6)</f>
        <v>36268826488</v>
      </c>
    </row>
    <row r="11">
      <c r="A11" s="12" t="s">
        <v>18</v>
      </c>
      <c r="B11" s="21" t="s">
        <v>24</v>
      </c>
      <c r="C11" s="21" t="s">
        <v>25</v>
      </c>
      <c r="D11" s="21" t="s">
        <v>26</v>
      </c>
      <c r="E11" s="21" t="s">
        <v>27</v>
      </c>
    </row>
    <row r="12">
      <c r="A12" s="12">
        <v>2016.0</v>
      </c>
      <c r="B12" s="15">
        <v>7.212076E10</v>
      </c>
      <c r="C12" s="22">
        <v>0.015</v>
      </c>
      <c r="D12" s="15">
        <v>2.8359049475E10</v>
      </c>
      <c r="E12" s="17">
        <f t="shared" ref="E12:E16" si="3">(D12*C12)/B12</f>
        <v>0.005898242644</v>
      </c>
      <c r="F12" s="15"/>
    </row>
    <row r="13">
      <c r="A13" s="12">
        <v>2017.0</v>
      </c>
      <c r="B13" s="15">
        <v>7.665628E10</v>
      </c>
      <c r="C13" s="22">
        <v>0.015</v>
      </c>
      <c r="D13" s="15">
        <v>3.5837721351E10</v>
      </c>
      <c r="E13" s="17">
        <f t="shared" si="3"/>
        <v>0.007012678156</v>
      </c>
      <c r="F13" s="15"/>
    </row>
    <row r="14">
      <c r="A14" s="12">
        <v>2018.0</v>
      </c>
      <c r="B14" s="15">
        <v>8.322832E10</v>
      </c>
      <c r="C14" s="22">
        <v>0.015</v>
      </c>
      <c r="D14" s="15">
        <v>3.166181241E10</v>
      </c>
      <c r="E14" s="17">
        <f t="shared" si="3"/>
        <v>0.005706317106</v>
      </c>
      <c r="F14" s="15"/>
    </row>
    <row r="15">
      <c r="A15" s="12">
        <v>2019.0</v>
      </c>
      <c r="B15" s="15">
        <v>8.889849E10</v>
      </c>
      <c r="C15" s="22">
        <v>0.015</v>
      </c>
      <c r="D15" s="15">
        <v>3.8778799995E10</v>
      </c>
      <c r="E15" s="17">
        <f t="shared" si="3"/>
        <v>0.00654321575</v>
      </c>
      <c r="F15" s="15"/>
    </row>
    <row r="16">
      <c r="A16" s="12">
        <v>2020.0</v>
      </c>
      <c r="B16" s="15">
        <v>9.424201E10</v>
      </c>
      <c r="C16" s="22">
        <v>0.015</v>
      </c>
      <c r="D16" s="15">
        <v>4.6706749209E10</v>
      </c>
      <c r="E16" s="17">
        <f t="shared" si="3"/>
        <v>0.007434065107</v>
      </c>
      <c r="F16" s="15"/>
    </row>
    <row r="17">
      <c r="A17" s="12" t="s">
        <v>23</v>
      </c>
      <c r="D17" s="23">
        <f t="shared" ref="D17:E17" si="4">AVERAGE(D12:D16)</f>
        <v>36268826488</v>
      </c>
      <c r="E17" s="24">
        <f t="shared" si="4"/>
        <v>0.006518903753</v>
      </c>
    </row>
    <row r="18">
      <c r="A18" s="18" t="s">
        <v>28</v>
      </c>
      <c r="B18" s="15">
        <v>9.424201E10</v>
      </c>
      <c r="C18" s="22">
        <v>0.015</v>
      </c>
      <c r="D18" s="23">
        <f>(E17*B16)/C16</f>
        <v>40956972842</v>
      </c>
      <c r="E18" s="24">
        <f>(D18*C18)/B18</f>
        <v>0.006518903753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3" width="16.13"/>
    <col customWidth="1" min="4" max="4" width="21.5"/>
    <col customWidth="1" min="5" max="27" width="16.13"/>
  </cols>
  <sheetData>
    <row r="1">
      <c r="A1" s="18" t="s">
        <v>18</v>
      </c>
      <c r="B1" s="18" t="s">
        <v>19</v>
      </c>
      <c r="C1" s="18" t="s">
        <v>20</v>
      </c>
      <c r="D1" s="18" t="s">
        <v>21</v>
      </c>
      <c r="E1" s="18" t="s">
        <v>29</v>
      </c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</row>
    <row r="2">
      <c r="A2" s="12">
        <v>2016.0</v>
      </c>
      <c r="B2" s="20">
        <v>1.94310496129E11</v>
      </c>
      <c r="C2" s="20">
        <v>1.89962846256E11</v>
      </c>
      <c r="D2" s="15">
        <f t="shared" ref="D2:D6" si="1">B2-C2</f>
        <v>4347649873</v>
      </c>
      <c r="E2" s="17">
        <f t="shared" ref="E2:E6" si="2">C2/B2</f>
        <v>0.9776252443</v>
      </c>
    </row>
    <row r="3">
      <c r="A3" s="12">
        <v>2017.0</v>
      </c>
      <c r="B3" s="20">
        <v>2.20605148947E11</v>
      </c>
      <c r="C3" s="20">
        <v>2.11382598524E11</v>
      </c>
      <c r="D3" s="15">
        <f t="shared" si="1"/>
        <v>9222550423</v>
      </c>
      <c r="E3" s="17">
        <f t="shared" si="2"/>
        <v>0.9581943102</v>
      </c>
    </row>
    <row r="4">
      <c r="A4" s="12">
        <v>2018.0</v>
      </c>
      <c r="B4" s="20">
        <v>2.3286616987E11</v>
      </c>
      <c r="C4" s="20">
        <v>2.27036488752E11</v>
      </c>
      <c r="D4" s="15">
        <f t="shared" si="1"/>
        <v>5829681118</v>
      </c>
      <c r="E4" s="17">
        <f t="shared" si="2"/>
        <v>0.9749655301</v>
      </c>
    </row>
    <row r="5">
      <c r="A5" s="12">
        <v>2019.0</v>
      </c>
      <c r="B5" s="20">
        <v>2.64567592407E11</v>
      </c>
      <c r="C5" s="20">
        <v>2.65485596694E11</v>
      </c>
      <c r="D5" s="15">
        <f t="shared" si="1"/>
        <v>-918004287</v>
      </c>
      <c r="E5" s="17">
        <f t="shared" si="2"/>
        <v>1.003469829</v>
      </c>
    </row>
    <row r="6">
      <c r="A6" s="12">
        <v>2020.0</v>
      </c>
      <c r="B6" s="20">
        <v>3.23891067102E11</v>
      </c>
      <c r="C6" s="20">
        <v>3.18185482436E11</v>
      </c>
      <c r="D6" s="15">
        <f t="shared" si="1"/>
        <v>5705584666</v>
      </c>
      <c r="E6" s="17">
        <f t="shared" si="2"/>
        <v>0.9823842481</v>
      </c>
    </row>
    <row r="7">
      <c r="A7" s="12" t="s">
        <v>23</v>
      </c>
      <c r="D7" s="15">
        <f t="shared" ref="D7:E7" si="3">AVERAGE(D2:D6)</f>
        <v>4837492359</v>
      </c>
      <c r="E7" s="17">
        <f t="shared" si="3"/>
        <v>0.9793278323</v>
      </c>
    </row>
    <row r="10">
      <c r="D10" s="21" t="s">
        <v>26</v>
      </c>
    </row>
    <row r="11">
      <c r="A11" s="18" t="s">
        <v>18</v>
      </c>
      <c r="B11" s="21" t="s">
        <v>24</v>
      </c>
      <c r="C11" s="21" t="s">
        <v>25</v>
      </c>
      <c r="D11" s="18" t="s">
        <v>30</v>
      </c>
      <c r="E11" s="18" t="s">
        <v>31</v>
      </c>
      <c r="F11" s="18" t="s">
        <v>32</v>
      </c>
      <c r="G11" s="18" t="s">
        <v>27</v>
      </c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</row>
    <row r="12">
      <c r="A12" s="12">
        <v>2016.0</v>
      </c>
      <c r="B12" s="25">
        <v>2.7025153E10</v>
      </c>
      <c r="C12" s="22">
        <v>0.005</v>
      </c>
      <c r="D12" s="25">
        <v>4.347649873E9</v>
      </c>
      <c r="E12" s="25">
        <v>1.417602009656121E9</v>
      </c>
      <c r="F12" s="26">
        <f t="shared" ref="F12:F16" si="4">D12+E12</f>
        <v>5765251883</v>
      </c>
      <c r="G12" s="17">
        <f t="shared" ref="G12:G16" si="5">(F12*C12)/B12</f>
        <v>0.001066645558</v>
      </c>
    </row>
    <row r="13">
      <c r="A13" s="12">
        <v>2017.0</v>
      </c>
      <c r="B13" s="25">
        <v>2.9137942E10</v>
      </c>
      <c r="C13" s="22">
        <v>0.005</v>
      </c>
      <c r="D13" s="25">
        <v>9.222550423E9</v>
      </c>
      <c r="E13" s="25">
        <v>1.1695216579662998E9</v>
      </c>
      <c r="F13" s="26">
        <f t="shared" si="4"/>
        <v>10392072081</v>
      </c>
      <c r="G13" s="17">
        <f t="shared" si="5"/>
        <v>0.001783254301</v>
      </c>
    </row>
    <row r="14">
      <c r="A14" s="12">
        <v>2018.0</v>
      </c>
      <c r="B14" s="25">
        <v>3.0773045E10</v>
      </c>
      <c r="C14" s="22">
        <v>0.005</v>
      </c>
      <c r="D14" s="25">
        <v>5.829681118E9</v>
      </c>
      <c r="E14" s="25">
        <v>1.5948022608631363E9</v>
      </c>
      <c r="F14" s="26">
        <f t="shared" si="4"/>
        <v>7424483379</v>
      </c>
      <c r="G14" s="17">
        <f t="shared" si="5"/>
        <v>0.00120632901</v>
      </c>
    </row>
    <row r="15">
      <c r="A15" s="12">
        <v>2019.0</v>
      </c>
      <c r="B15" s="25">
        <v>3.2792952E10</v>
      </c>
      <c r="C15" s="22">
        <v>0.005</v>
      </c>
      <c r="D15" s="25">
        <v>-9.18004287E8</v>
      </c>
      <c r="E15" s="25">
        <v>2.1264030144841816E9</v>
      </c>
      <c r="F15" s="26">
        <f t="shared" si="4"/>
        <v>1208398727</v>
      </c>
      <c r="G15" s="17">
        <f t="shared" si="5"/>
        <v>0.0001842467137</v>
      </c>
    </row>
    <row r="16">
      <c r="A16" s="12">
        <v>2020.0</v>
      </c>
      <c r="B16" s="25">
        <v>3.1143113E10</v>
      </c>
      <c r="C16" s="22">
        <v>0.005</v>
      </c>
      <c r="D16" s="25">
        <v>5.705584666E9</v>
      </c>
      <c r="E16" s="25">
        <v>1.5948022608631363E9</v>
      </c>
      <c r="F16" s="26">
        <f t="shared" si="4"/>
        <v>7300386927</v>
      </c>
      <c r="G16" s="17">
        <f t="shared" si="5"/>
        <v>0.001172070841</v>
      </c>
    </row>
    <row r="17">
      <c r="A17" s="12" t="s">
        <v>23</v>
      </c>
      <c r="D17" s="25">
        <f t="shared" ref="D17:G17" si="6">AVERAGE(D12:D16)</f>
        <v>4837492359</v>
      </c>
      <c r="E17" s="25">
        <f t="shared" si="6"/>
        <v>1580626241</v>
      </c>
      <c r="F17" s="26">
        <f t="shared" si="6"/>
        <v>6418118599</v>
      </c>
      <c r="G17" s="24">
        <f t="shared" si="6"/>
        <v>0.001082509285</v>
      </c>
    </row>
    <row r="18">
      <c r="A18" s="18"/>
      <c r="B18" s="25"/>
      <c r="C18" s="22"/>
      <c r="D18" s="23"/>
      <c r="E18" s="24"/>
    </row>
    <row r="24">
      <c r="A24" s="27"/>
      <c r="B24" s="28" t="s">
        <v>33</v>
      </c>
      <c r="C24" s="29" t="s">
        <v>34</v>
      </c>
      <c r="D24" s="27"/>
    </row>
    <row r="25">
      <c r="A25" s="29">
        <v>2016.0</v>
      </c>
      <c r="B25" s="30">
        <v>2.0E9</v>
      </c>
      <c r="C25" s="30">
        <f t="shared" ref="C25:C28" si="7">B25*D25</f>
        <v>1417602010</v>
      </c>
      <c r="D25" s="31">
        <v>0.7088010048280605</v>
      </c>
    </row>
    <row r="26">
      <c r="A26" s="29">
        <v>2017.0</v>
      </c>
      <c r="B26" s="30">
        <v>1.65E9</v>
      </c>
      <c r="C26" s="30">
        <f t="shared" si="7"/>
        <v>1169521658</v>
      </c>
      <c r="D26" s="31">
        <v>0.7088010048280605</v>
      </c>
    </row>
    <row r="27">
      <c r="A27" s="29">
        <v>2018.0</v>
      </c>
      <c r="B27" s="30">
        <v>2.25E9</v>
      </c>
      <c r="C27" s="30">
        <f t="shared" si="7"/>
        <v>1594802261</v>
      </c>
      <c r="D27" s="31">
        <v>0.7088010048280605</v>
      </c>
    </row>
    <row r="28">
      <c r="A28" s="29">
        <v>2019.0</v>
      </c>
      <c r="B28" s="30">
        <v>3.0E9</v>
      </c>
      <c r="C28" s="30">
        <f t="shared" si="7"/>
        <v>2126403014</v>
      </c>
      <c r="D28" s="31">
        <v>0.7088010048280605</v>
      </c>
    </row>
    <row r="29">
      <c r="A29" s="29">
        <v>2020.0</v>
      </c>
      <c r="B29" s="30">
        <v>2.25E9</v>
      </c>
      <c r="C29" s="32">
        <v>1.5948022608631363E9</v>
      </c>
      <c r="D29" s="31">
        <f>C29/B29</f>
        <v>0.7088010048</v>
      </c>
    </row>
  </sheetData>
  <mergeCells count="1">
    <mergeCell ref="D10:E10"/>
  </mergeCells>
  <drawing r:id="rId1"/>
</worksheet>
</file>