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5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6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cumentos\Proyecto Café COVID FIDA\Datos Demanda de trabajo\"/>
    </mc:Choice>
  </mc:AlternateContent>
  <xr:revisionPtr revIDLastSave="0" documentId="13_ncr:1_{F9CC07E4-E7C2-431C-9853-D3D7CC9B2D1B}" xr6:coauthVersionLast="47" xr6:coauthVersionMax="47" xr10:uidLastSave="{00000000-0000-0000-0000-000000000000}"/>
  <bookViews>
    <workbookView xWindow="-108" yWindow="-108" windowWidth="23256" windowHeight="12576" firstSheet="3" activeTab="7" xr2:uid="{FF4875DB-C25A-48D0-9287-D16C6418EBCE}"/>
  </bookViews>
  <sheets>
    <sheet name="PEA Tarrazú 2000-2019" sheetId="1" r:id="rId1"/>
    <sheet name="PEA Dota 2000-2019" sheetId="2" r:id="rId2"/>
    <sheet name="PEA León Cortés 2000-2019" sheetId="3" r:id="rId3"/>
    <sheet name="PEA Censo Pob. 1973" sheetId="4" r:id="rId4"/>
    <sheet name="PEA Censo Pob. 1984." sheetId="5" r:id="rId5"/>
    <sheet name="PEA Censo 2000" sheetId="6" r:id="rId6"/>
    <sheet name="PEA Censo 2011" sheetId="7" r:id="rId7"/>
    <sheet name="PEA Café" sheetId="8" r:id="rId8"/>
    <sheet name="Hoja2" sheetId="9" r:id="rId9"/>
    <sheet name="PEA" sheetId="10" r:id="rId10"/>
    <sheet name="PEA Calendarios" sheetId="11" r:id="rId1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8" l="1"/>
  <c r="O15" i="4"/>
  <c r="N15" i="4"/>
  <c r="M15" i="4"/>
  <c r="L15" i="4"/>
  <c r="D10" i="11"/>
  <c r="I7" i="4" l="1"/>
  <c r="M7" i="9"/>
  <c r="M6" i="9"/>
  <c r="M5" i="9"/>
  <c r="M4" i="9"/>
  <c r="L7" i="9"/>
  <c r="L6" i="9"/>
  <c r="L5" i="9"/>
  <c r="L4" i="9"/>
  <c r="J7" i="9"/>
  <c r="J6" i="9"/>
  <c r="J5" i="9"/>
  <c r="J4" i="9"/>
  <c r="G12" i="9"/>
  <c r="J12" i="9" s="1"/>
  <c r="G11" i="9"/>
  <c r="J11" i="9" s="1"/>
  <c r="G10" i="9"/>
  <c r="J10" i="9" s="1"/>
  <c r="G7" i="9"/>
  <c r="G6" i="9"/>
  <c r="G5" i="9"/>
  <c r="G4" i="9"/>
  <c r="E42" i="8"/>
  <c r="E41" i="8"/>
  <c r="E40" i="8"/>
  <c r="E39" i="8"/>
  <c r="E38" i="8"/>
  <c r="E37" i="8"/>
  <c r="E36" i="8"/>
  <c r="E35" i="8"/>
  <c r="E34" i="8"/>
  <c r="E33" i="8"/>
  <c r="E32" i="8"/>
  <c r="E31" i="8"/>
  <c r="E30" i="8"/>
  <c r="E29" i="8"/>
  <c r="E28" i="8"/>
  <c r="E27" i="8"/>
  <c r="E26" i="8"/>
  <c r="E25" i="8"/>
  <c r="E24" i="8"/>
  <c r="E23" i="8"/>
  <c r="E20" i="8"/>
  <c r="E19" i="8"/>
  <c r="E18" i="8"/>
  <c r="E17" i="8"/>
  <c r="E16" i="8"/>
  <c r="E15" i="8"/>
  <c r="E14" i="8"/>
  <c r="E13" i="8"/>
  <c r="E12" i="8"/>
  <c r="E11" i="8"/>
  <c r="G6" i="8"/>
  <c r="G5" i="8"/>
  <c r="G4" i="8"/>
  <c r="G3" i="8"/>
  <c r="M13" i="7"/>
  <c r="M12" i="7"/>
  <c r="M11" i="7"/>
  <c r="G13" i="9" l="1"/>
  <c r="J13" i="9" s="1"/>
  <c r="S23" i="1"/>
  <c r="V23" i="1" s="1"/>
  <c r="S22" i="1"/>
  <c r="V22" i="1" s="1"/>
  <c r="S21" i="1"/>
  <c r="V21" i="1" s="1"/>
  <c r="S20" i="1"/>
  <c r="V20" i="1" s="1"/>
  <c r="S19" i="1"/>
  <c r="V19" i="1" s="1"/>
  <c r="S18" i="1"/>
  <c r="V18" i="1" s="1"/>
  <c r="S17" i="1"/>
  <c r="V17" i="1" s="1"/>
  <c r="S16" i="1"/>
  <c r="V16" i="1" s="1"/>
  <c r="S15" i="1"/>
  <c r="V15" i="1" s="1"/>
  <c r="S14" i="1"/>
  <c r="V14" i="1" s="1"/>
  <c r="S13" i="1"/>
  <c r="V13" i="1" s="1"/>
  <c r="S12" i="1"/>
  <c r="V12" i="1" s="1"/>
  <c r="S11" i="1"/>
  <c r="V11" i="1" s="1"/>
  <c r="S10" i="1"/>
  <c r="V10" i="1" s="1"/>
  <c r="S9" i="1"/>
  <c r="V9" i="1" s="1"/>
  <c r="S8" i="1"/>
  <c r="V8" i="1" s="1"/>
  <c r="S7" i="1"/>
  <c r="V7" i="1" s="1"/>
  <c r="S6" i="1"/>
  <c r="V6" i="1" s="1"/>
  <c r="S5" i="1"/>
  <c r="V5" i="1" s="1"/>
  <c r="S4" i="1"/>
  <c r="V4" i="1" s="1"/>
  <c r="I7" i="7"/>
  <c r="I7" i="6"/>
  <c r="I7" i="5"/>
</calcChain>
</file>

<file path=xl/sharedStrings.xml><?xml version="1.0" encoding="utf-8"?>
<sst xmlns="http://schemas.openxmlformats.org/spreadsheetml/2006/main" count="206" uniqueCount="122">
  <si>
    <t xml:space="preserve">Tarrazú, Costa Rica: Población Económicamente Activa (PEA) por edad, 2000-2019. </t>
  </si>
  <si>
    <t>15 - 19</t>
  </si>
  <si>
    <t>20 - 24</t>
  </si>
  <si>
    <t>25 - 29</t>
  </si>
  <si>
    <t>30 - 34</t>
  </si>
  <si>
    <t>35 - 39</t>
  </si>
  <si>
    <t>40 - 44</t>
  </si>
  <si>
    <t>45 - 49</t>
  </si>
  <si>
    <t>50 - 54</t>
  </si>
  <si>
    <t>55 - 59</t>
  </si>
  <si>
    <t>60 - 64</t>
  </si>
  <si>
    <t xml:space="preserve">  1 459</t>
  </si>
  <si>
    <t xml:space="preserve">  1 215</t>
  </si>
  <si>
    <t xml:space="preserve">  1 132</t>
  </si>
  <si>
    <t xml:space="preserve">  1 049</t>
  </si>
  <si>
    <t xml:space="preserve">  1 539</t>
  </si>
  <si>
    <t xml:space="preserve">  1 277</t>
  </si>
  <si>
    <t xml:space="preserve">  1 024</t>
  </si>
  <si>
    <t xml:space="preserve">  1 114</t>
  </si>
  <si>
    <t xml:space="preserve">  1 595</t>
  </si>
  <si>
    <t xml:space="preserve">  1 336</t>
  </si>
  <si>
    <t xml:space="preserve">  1 053</t>
  </si>
  <si>
    <t xml:space="preserve">  1 095</t>
  </si>
  <si>
    <t xml:space="preserve">  1 046</t>
  </si>
  <si>
    <t xml:space="preserve">  1 641</t>
  </si>
  <si>
    <t xml:space="preserve">  1 379</t>
  </si>
  <si>
    <t xml:space="preserve">  1 082</t>
  </si>
  <si>
    <t xml:space="preserve">  1 037</t>
  </si>
  <si>
    <t xml:space="preserve">  1 000</t>
  </si>
  <si>
    <t xml:space="preserve">  1 689</t>
  </si>
  <si>
    <t xml:space="preserve">  1 424</t>
  </si>
  <si>
    <t xml:space="preserve">  1 137</t>
  </si>
  <si>
    <t xml:space="preserve">  1 077</t>
  </si>
  <si>
    <t xml:space="preserve">  1 021</t>
  </si>
  <si>
    <t xml:space="preserve">  1 033</t>
  </si>
  <si>
    <t xml:space="preserve">  1 717</t>
  </si>
  <si>
    <t xml:space="preserve">  1 487</t>
  </si>
  <si>
    <t xml:space="preserve">  1 187</t>
  </si>
  <si>
    <t xml:space="preserve">  1 075</t>
  </si>
  <si>
    <t xml:space="preserve">  1 059</t>
  </si>
  <si>
    <t xml:space="preserve">  1 716</t>
  </si>
  <si>
    <t xml:space="preserve">  1 562</t>
  </si>
  <si>
    <t xml:space="preserve">  1 234</t>
  </si>
  <si>
    <t xml:space="preserve">  1 079</t>
  </si>
  <si>
    <t xml:space="preserve">  1 078</t>
  </si>
  <si>
    <t xml:space="preserve">  1 730</t>
  </si>
  <si>
    <t xml:space="preserve">  1 615</t>
  </si>
  <si>
    <t xml:space="preserve">  1 283</t>
  </si>
  <si>
    <t xml:space="preserve">  1 089</t>
  </si>
  <si>
    <t xml:space="preserve">  1 094</t>
  </si>
  <si>
    <t xml:space="preserve">  1 754</t>
  </si>
  <si>
    <t xml:space="preserve">  1 658</t>
  </si>
  <si>
    <t xml:space="preserve">  1 317</t>
  </si>
  <si>
    <t xml:space="preserve">  1 113</t>
  </si>
  <si>
    <t xml:space="preserve">  1 106</t>
  </si>
  <si>
    <t xml:space="preserve">  1 762</t>
  </si>
  <si>
    <t xml:space="preserve">  1 705</t>
  </si>
  <si>
    <t xml:space="preserve">  1 355</t>
  </si>
  <si>
    <t xml:space="preserve">  1 138</t>
  </si>
  <si>
    <t xml:space="preserve">  1 108</t>
  </si>
  <si>
    <t xml:space="preserve">  1 007</t>
  </si>
  <si>
    <t xml:space="preserve">  1 765</t>
  </si>
  <si>
    <t xml:space="preserve">  1 725</t>
  </si>
  <si>
    <t xml:space="preserve">  1 411</t>
  </si>
  <si>
    <t xml:space="preserve">  1 169</t>
  </si>
  <si>
    <t xml:space="preserve">  1 030</t>
  </si>
  <si>
    <t xml:space="preserve">  1 770</t>
  </si>
  <si>
    <t xml:space="preserve">  1 758</t>
  </si>
  <si>
    <t xml:space="preserve">  1 489</t>
  </si>
  <si>
    <t xml:space="preserve">  1 219</t>
  </si>
  <si>
    <t xml:space="preserve">  1 070</t>
  </si>
  <si>
    <t xml:space="preserve">Dota, Costa Rica: Población Económicamente Activa (PEA) por edad, 2000-2019. </t>
  </si>
  <si>
    <t xml:space="preserve">León Cortés, Costa Rica: Población Económicamente Activa (PEA) por edad, 2000-2019. </t>
  </si>
  <si>
    <t xml:space="preserve">  1 165</t>
  </si>
  <si>
    <t xml:space="preserve">  1 142</t>
  </si>
  <si>
    <t xml:space="preserve">  1 110</t>
  </si>
  <si>
    <t xml:space="preserve">  1 130</t>
  </si>
  <si>
    <t xml:space="preserve">  1 041</t>
  </si>
  <si>
    <t xml:space="preserve">  1 196</t>
  </si>
  <si>
    <t xml:space="preserve">  1 279</t>
  </si>
  <si>
    <t xml:space="preserve">  1 346</t>
  </si>
  <si>
    <t xml:space="preserve">  1 401</t>
  </si>
  <si>
    <t xml:space="preserve">  1 461</t>
  </si>
  <si>
    <t xml:space="preserve">  1 043</t>
  </si>
  <si>
    <t xml:space="preserve">  1 500</t>
  </si>
  <si>
    <t xml:space="preserve">  1 081</t>
  </si>
  <si>
    <t xml:space="preserve">  1 361</t>
  </si>
  <si>
    <t xml:space="preserve">  1 180</t>
  </si>
  <si>
    <r>
      <t xml:space="preserve">Fuente: </t>
    </r>
    <r>
      <rPr>
        <sz val="11"/>
        <color theme="1"/>
        <rFont val="Calibri"/>
        <family val="2"/>
        <scheme val="minor"/>
      </rPr>
      <t>https://www.inec.cr/poblacion/estimaciones-y-proyecciones-de-poblacion</t>
    </r>
  </si>
  <si>
    <t xml:space="preserve">Los Santos, Costa Rica: Población Económicamente Activa (PEA) por cantón, 1973. </t>
  </si>
  <si>
    <t>Total</t>
  </si>
  <si>
    <t>Sector Primario</t>
  </si>
  <si>
    <t>Sector Secundario</t>
  </si>
  <si>
    <t>Sector Terciario</t>
  </si>
  <si>
    <t>Tarrazú</t>
  </si>
  <si>
    <t>Dota</t>
  </si>
  <si>
    <t>León Cortes</t>
  </si>
  <si>
    <r>
      <rPr>
        <b/>
        <sz val="11"/>
        <color theme="1"/>
        <rFont val="Calibri"/>
        <family val="2"/>
        <scheme val="minor"/>
      </rPr>
      <t>Fuente:</t>
    </r>
    <r>
      <rPr>
        <sz val="11"/>
        <color theme="1"/>
        <rFont val="Calibri"/>
        <family val="2"/>
        <scheme val="minor"/>
      </rPr>
      <t xml:space="preserve"> DGEC. Censo Población 1984. Tomo II. San José, Costa Rica: DGEC. 1987. pp. 31-32. </t>
    </r>
    <r>
      <rPr>
        <b/>
        <sz val="11"/>
        <color theme="1"/>
        <rFont val="Calibri"/>
        <family val="2"/>
        <scheme val="minor"/>
      </rPr>
      <t>Nota:</t>
    </r>
    <r>
      <rPr>
        <sz val="11"/>
        <color theme="1"/>
        <rFont val="Calibri"/>
        <family val="2"/>
        <scheme val="minor"/>
      </rPr>
      <t xml:space="preserve"> Incluye solamente la población activa de 12 años y más, no el total de población 12 años y más.</t>
    </r>
  </si>
  <si>
    <r>
      <rPr>
        <b/>
        <sz val="11"/>
        <color theme="1"/>
        <rFont val="Calibri"/>
        <family val="2"/>
        <scheme val="minor"/>
      </rPr>
      <t>Fuente:</t>
    </r>
    <r>
      <rPr>
        <sz val="11"/>
        <color theme="1"/>
        <rFont val="Calibri"/>
        <family val="2"/>
        <scheme val="minor"/>
      </rPr>
      <t xml:space="preserve"> DGEC. Censo Población 1973. Tomo I. San José, Costa Rica: DGEC. 1974. pp. 67-68. </t>
    </r>
    <r>
      <rPr>
        <b/>
        <sz val="11"/>
        <color theme="1"/>
        <rFont val="Calibri"/>
        <family val="2"/>
        <scheme val="minor"/>
      </rPr>
      <t>Nota:</t>
    </r>
    <r>
      <rPr>
        <sz val="11"/>
        <color theme="1"/>
        <rFont val="Calibri"/>
        <family val="2"/>
        <scheme val="minor"/>
      </rPr>
      <t xml:space="preserve"> Incluye solamente la población activa de 12 años y más, no el total de población de 12 años y más.</t>
    </r>
  </si>
  <si>
    <t xml:space="preserve">Los Santos, Costa Rica: Población Económicamente Activa (PEA) por cantón, 1984. </t>
  </si>
  <si>
    <t xml:space="preserve">Los Santos, Costa Rica: Población Económicamente Activa (PEA) por cantón, 2000. </t>
  </si>
  <si>
    <r>
      <rPr>
        <b/>
        <sz val="11"/>
        <color theme="1"/>
        <rFont val="Calibri"/>
        <family val="2"/>
        <scheme val="minor"/>
      </rPr>
      <t>Fuente:</t>
    </r>
    <r>
      <rPr>
        <sz val="11"/>
        <color theme="1"/>
        <rFont val="Calibri"/>
        <family val="2"/>
        <scheme val="minor"/>
      </rPr>
      <t xml:space="preserve"> https://www.inec.cr/censos/censos-2000. </t>
    </r>
    <r>
      <rPr>
        <b/>
        <sz val="11"/>
        <color theme="1"/>
        <rFont val="Calibri"/>
        <family val="2"/>
        <scheme val="minor"/>
      </rPr>
      <t>Nota:</t>
    </r>
    <r>
      <rPr>
        <sz val="11"/>
        <color theme="1"/>
        <rFont val="Calibri"/>
        <family val="2"/>
        <scheme val="minor"/>
      </rPr>
      <t xml:space="preserve"> Incluye el total de población 12 años y más.</t>
    </r>
  </si>
  <si>
    <r>
      <rPr>
        <b/>
        <sz val="11"/>
        <color theme="1"/>
        <rFont val="Calibri"/>
        <family val="2"/>
        <scheme val="minor"/>
      </rPr>
      <t>Fuente:</t>
    </r>
    <r>
      <rPr>
        <sz val="11"/>
        <color theme="1"/>
        <rFont val="Calibri"/>
        <family val="2"/>
        <scheme val="minor"/>
      </rPr>
      <t xml:space="preserve"> https://www.inec.cr/censos/censos-2011. </t>
    </r>
    <r>
      <rPr>
        <b/>
        <sz val="11"/>
        <color theme="1"/>
        <rFont val="Calibri"/>
        <family val="2"/>
        <scheme val="minor"/>
      </rPr>
      <t>Nota:</t>
    </r>
    <r>
      <rPr>
        <sz val="11"/>
        <color theme="1"/>
        <rFont val="Calibri"/>
        <family val="2"/>
        <scheme val="minor"/>
      </rPr>
      <t xml:space="preserve"> Incluye el total de población 15 años y más.</t>
    </r>
  </si>
  <si>
    <t>65 - 69</t>
  </si>
  <si>
    <t>70 - 74</t>
  </si>
  <si>
    <t>75 y más</t>
  </si>
  <si>
    <t>PEA-A</t>
  </si>
  <si>
    <t>Café</t>
  </si>
  <si>
    <t>Ciclo total</t>
  </si>
  <si>
    <t>Trabajador</t>
  </si>
  <si>
    <t>Días/trabajo</t>
  </si>
  <si>
    <t>PEA Ag</t>
  </si>
  <si>
    <t>Calendario</t>
  </si>
  <si>
    <t>Área max</t>
  </si>
  <si>
    <t>Área</t>
  </si>
  <si>
    <t>Primario</t>
  </si>
  <si>
    <t>Secundario</t>
  </si>
  <si>
    <t>Terciario</t>
  </si>
  <si>
    <t>León Cortés</t>
  </si>
  <si>
    <t>Agrícola</t>
  </si>
  <si>
    <t>Servicios</t>
  </si>
  <si>
    <t>Evolución de PEA Primario en la Zona de Los Santos entre 1973 y 2011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</si>
</sst>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indexed="8"/>
      <name val="Arial"/>
      <family val="2"/>
    </font>
    <font>
      <sz val="11"/>
      <color theme="1"/>
      <name val="Arial"/>
      <family val="2"/>
    </font>
    <font>
      <sz val="12"/>
      <color rgb="FF595959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2" fillId="0" borderId="0"/>
  </cellStyleXfs>
  <cellXfs count="18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3" fillId="0" borderId="2" xfId="1" applyFont="1" applyBorder="1" applyAlignment="1">
      <alignment horizontal="center" wrapText="1"/>
    </xf>
    <xf numFmtId="0" fontId="0" fillId="0" borderId="1" xfId="0" applyBorder="1"/>
    <xf numFmtId="0" fontId="0" fillId="0" borderId="3" xfId="0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5" xfId="1" applyFont="1" applyBorder="1" applyAlignment="1">
      <alignment horizontal="center" wrapText="1"/>
    </xf>
    <xf numFmtId="164" fontId="0" fillId="0" borderId="0" xfId="0" applyNumberFormat="1"/>
    <xf numFmtId="0" fontId="1" fillId="0" borderId="0" xfId="0" applyFont="1" applyAlignment="1">
      <alignment horizontal="left"/>
    </xf>
    <xf numFmtId="0" fontId="4" fillId="0" borderId="0" xfId="0" applyFont="1"/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readingOrder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</cellXfs>
  <cellStyles count="2">
    <cellStyle name="Normal" xfId="0" builtinId="0"/>
    <cellStyle name="Normal_Hoja1" xfId="1" xr:uid="{04A68D91-C6AD-4AE1-94D9-970E3868647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'PEA Censo Pob. 1973'!$K$12</c:f>
              <c:strCache>
                <c:ptCount val="1"/>
                <c:pt idx="0">
                  <c:v>Tarrazú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'PEA Censo Pob. 1973'!$L$11:$O$11</c:f>
              <c:numCache>
                <c:formatCode>General</c:formatCode>
                <c:ptCount val="4"/>
                <c:pt idx="0">
                  <c:v>1973</c:v>
                </c:pt>
                <c:pt idx="1">
                  <c:v>1984</c:v>
                </c:pt>
                <c:pt idx="2">
                  <c:v>2000</c:v>
                </c:pt>
                <c:pt idx="3">
                  <c:v>2011</c:v>
                </c:pt>
              </c:numCache>
            </c:numRef>
          </c:cat>
          <c:val>
            <c:numRef>
              <c:f>'PEA Censo Pob. 1973'!$L$12:$O$12</c:f>
              <c:numCache>
                <c:formatCode>General</c:formatCode>
                <c:ptCount val="4"/>
                <c:pt idx="0">
                  <c:v>493</c:v>
                </c:pt>
                <c:pt idx="1">
                  <c:v>615</c:v>
                </c:pt>
                <c:pt idx="2">
                  <c:v>3175</c:v>
                </c:pt>
                <c:pt idx="3">
                  <c:v>5711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3C-4A8C-92B4-59E8F538F3CD}"/>
            </c:ext>
          </c:extLst>
        </c:ser>
        <c:ser>
          <c:idx val="1"/>
          <c:order val="1"/>
          <c:tx>
            <c:strRef>
              <c:f>'PEA Censo Pob. 1973'!$K$13</c:f>
              <c:strCache>
                <c:ptCount val="1"/>
                <c:pt idx="0">
                  <c:v>Dota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'PEA Censo Pob. 1973'!$L$11:$O$11</c:f>
              <c:numCache>
                <c:formatCode>General</c:formatCode>
                <c:ptCount val="4"/>
                <c:pt idx="0">
                  <c:v>1973</c:v>
                </c:pt>
                <c:pt idx="1">
                  <c:v>1984</c:v>
                </c:pt>
                <c:pt idx="2">
                  <c:v>2000</c:v>
                </c:pt>
                <c:pt idx="3">
                  <c:v>2011</c:v>
                </c:pt>
              </c:numCache>
            </c:numRef>
          </c:cat>
          <c:val>
            <c:numRef>
              <c:f>'PEA Censo Pob. 1973'!$L$13:$O$13</c:f>
              <c:numCache>
                <c:formatCode>General</c:formatCode>
                <c:ptCount val="4"/>
                <c:pt idx="0">
                  <c:v>215</c:v>
                </c:pt>
                <c:pt idx="1">
                  <c:v>338</c:v>
                </c:pt>
                <c:pt idx="2">
                  <c:v>1576</c:v>
                </c:pt>
                <c:pt idx="3">
                  <c:v>2282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03C-4A8C-92B4-59E8F538F3CD}"/>
            </c:ext>
          </c:extLst>
        </c:ser>
        <c:ser>
          <c:idx val="2"/>
          <c:order val="2"/>
          <c:tx>
            <c:strRef>
              <c:f>'PEA Censo Pob. 1973'!$K$14</c:f>
              <c:strCache>
                <c:ptCount val="1"/>
                <c:pt idx="0">
                  <c:v>León Cortés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'PEA Censo Pob. 1973'!$L$11:$O$11</c:f>
              <c:numCache>
                <c:formatCode>General</c:formatCode>
                <c:ptCount val="4"/>
                <c:pt idx="0">
                  <c:v>1973</c:v>
                </c:pt>
                <c:pt idx="1">
                  <c:v>1984</c:v>
                </c:pt>
                <c:pt idx="2">
                  <c:v>2000</c:v>
                </c:pt>
                <c:pt idx="3">
                  <c:v>2011</c:v>
                </c:pt>
              </c:numCache>
            </c:numRef>
          </c:cat>
          <c:val>
            <c:numRef>
              <c:f>'PEA Censo Pob. 1973'!$L$14:$O$14</c:f>
              <c:numCache>
                <c:formatCode>General</c:formatCode>
                <c:ptCount val="4"/>
                <c:pt idx="0">
                  <c:v>226</c:v>
                </c:pt>
                <c:pt idx="1">
                  <c:v>312</c:v>
                </c:pt>
                <c:pt idx="2">
                  <c:v>1952</c:v>
                </c:pt>
                <c:pt idx="3">
                  <c:v>3397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03C-4A8C-92B4-59E8F538F3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15064224"/>
        <c:axId val="1015063872"/>
      </c:barChart>
      <c:catAx>
        <c:axId val="1015064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15063872"/>
        <c:crosses val="autoZero"/>
        <c:auto val="1"/>
        <c:lblAlgn val="ctr"/>
        <c:lblOffset val="100"/>
        <c:noMultiLvlLbl val="0"/>
      </c:catAx>
      <c:valAx>
        <c:axId val="1015063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15064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200">
                <a:latin typeface="Arial" panose="020B0604020202020204" pitchFamily="34" charset="0"/>
                <a:cs typeface="Arial" panose="020B0604020202020204" pitchFamily="34" charset="0"/>
              </a:rPr>
              <a:t>Unidades/recolector</a:t>
            </a:r>
            <a:r>
              <a:rPr lang="es-CR" sz="1200" baseline="0">
                <a:latin typeface="Arial" panose="020B0604020202020204" pitchFamily="34" charset="0"/>
                <a:cs typeface="Arial" panose="020B0604020202020204" pitchFamily="34" charset="0"/>
              </a:rPr>
              <a:t> disponibles en </a:t>
            </a:r>
            <a:r>
              <a:rPr lang="es-CR" sz="1200">
                <a:latin typeface="Arial" panose="020B0604020202020204" pitchFamily="34" charset="0"/>
                <a:cs typeface="Arial" panose="020B0604020202020204" pitchFamily="34" charset="0"/>
              </a:rPr>
              <a:t>Tarrazú para la cosecha de café (1973-2010)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rgbClr val="0070C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70C0"/>
              </a:solidFill>
              <a:ln w="9525">
                <a:solidFill>
                  <a:srgbClr val="0070C0"/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rgbClr val="FF000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4-6167-498A-AA14-C7943CB4B799}"/>
              </c:ext>
            </c:extLst>
          </c:dPt>
          <c:dPt>
            <c:idx val="1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rgbClr val="FF000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6167-498A-AA14-C7943CB4B79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Hoja2!$I$10:$I$13</c:f>
              <c:numCache>
                <c:formatCode>General</c:formatCode>
                <c:ptCount val="4"/>
                <c:pt idx="0">
                  <c:v>1973</c:v>
                </c:pt>
                <c:pt idx="1">
                  <c:v>1984</c:v>
                </c:pt>
                <c:pt idx="2">
                  <c:v>2000</c:v>
                </c:pt>
                <c:pt idx="3">
                  <c:v>2010</c:v>
                </c:pt>
              </c:numCache>
            </c:numRef>
          </c:xVal>
          <c:yVal>
            <c:numRef>
              <c:f>Hoja2!$J$10:$J$13</c:f>
              <c:numCache>
                <c:formatCode>0.0</c:formatCode>
                <c:ptCount val="4"/>
                <c:pt idx="0">
                  <c:v>386.20833333333326</c:v>
                </c:pt>
                <c:pt idx="1">
                  <c:v>-1847.5833333333335</c:v>
                </c:pt>
                <c:pt idx="2">
                  <c:v>-2584.0416666666661</c:v>
                </c:pt>
                <c:pt idx="3">
                  <c:v>-2081.25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167-498A-AA14-C7943CB4B7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23010168"/>
        <c:axId val="523010488"/>
      </c:scatterChart>
      <c:valAx>
        <c:axId val="5230101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23010488"/>
        <c:crosses val="autoZero"/>
        <c:crossBetween val="midCat"/>
      </c:valAx>
      <c:valAx>
        <c:axId val="5230104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230101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200">
                <a:latin typeface="Arial" panose="020B0604020202020204" pitchFamily="34" charset="0"/>
                <a:cs typeface="Arial" panose="020B0604020202020204" pitchFamily="34" charset="0"/>
              </a:rPr>
              <a:t>Capacidad</a:t>
            </a:r>
            <a:r>
              <a:rPr lang="es-CR" sz="1200" baseline="0">
                <a:latin typeface="Arial" panose="020B0604020202020204" pitchFamily="34" charset="0"/>
                <a:cs typeface="Arial" panose="020B0604020202020204" pitchFamily="34" charset="0"/>
              </a:rPr>
              <a:t> de recolección local de la cosecha en Tarrazú (1973-2010)</a:t>
            </a:r>
            <a:endParaRPr lang="es-CR" sz="120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Pt>
            <c:idx val="1"/>
            <c:marker>
              <c:symbol val="circle"/>
              <c:size val="5"/>
              <c:spPr>
                <a:solidFill>
                  <a:srgbClr val="FF0000"/>
                </a:solidFill>
                <a:ln w="9525">
                  <a:solidFill>
                    <a:srgbClr val="FF0000"/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rgbClr val="FF000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5E14-41A2-8DE0-64B826CDCB7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Hoja2!$K$4:$K$7</c:f>
              <c:numCache>
                <c:formatCode>General</c:formatCode>
                <c:ptCount val="4"/>
                <c:pt idx="0">
                  <c:v>1973</c:v>
                </c:pt>
                <c:pt idx="1">
                  <c:v>1984</c:v>
                </c:pt>
                <c:pt idx="2">
                  <c:v>2000</c:v>
                </c:pt>
                <c:pt idx="3">
                  <c:v>2010</c:v>
                </c:pt>
              </c:numCache>
            </c:numRef>
          </c:xVal>
          <c:yVal>
            <c:numRef>
              <c:f>Hoja2!$L$4:$L$7</c:f>
              <c:numCache>
                <c:formatCode>General</c:formatCode>
                <c:ptCount val="4"/>
                <c:pt idx="0">
                  <c:v>185380</c:v>
                </c:pt>
                <c:pt idx="1">
                  <c:v>-886840</c:v>
                </c:pt>
                <c:pt idx="2">
                  <c:v>-1240340</c:v>
                </c:pt>
                <c:pt idx="3">
                  <c:v>-999000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E14-41A2-8DE0-64B826CDCB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21051632"/>
        <c:axId val="521051952"/>
      </c:scatterChart>
      <c:valAx>
        <c:axId val="5210516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21051952"/>
        <c:crosses val="autoZero"/>
        <c:crossBetween val="midCat"/>
      </c:valAx>
      <c:valAx>
        <c:axId val="521051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210516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200">
                <a:latin typeface="Arial" panose="020B0604020202020204" pitchFamily="34" charset="0"/>
                <a:cs typeface="Arial" panose="020B0604020202020204" pitchFamily="34" charset="0"/>
              </a:rPr>
              <a:t>Evolución de PEA Agrícola</a:t>
            </a:r>
            <a:r>
              <a:rPr lang="es-CR" sz="1200" baseline="0">
                <a:latin typeface="Arial" panose="020B0604020202020204" pitchFamily="34" charset="0"/>
                <a:cs typeface="Arial" panose="020B0604020202020204" pitchFamily="34" charset="0"/>
              </a:rPr>
              <a:t>-Servicios </a:t>
            </a:r>
            <a:r>
              <a:rPr lang="es-CR" sz="1200">
                <a:latin typeface="Arial" panose="020B0604020202020204" pitchFamily="34" charset="0"/>
                <a:cs typeface="Arial" panose="020B0604020202020204" pitchFamily="34" charset="0"/>
              </a:rPr>
              <a:t>en la Zona de Los Santos entre 1973 y 2011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PEA!$C$3</c:f>
              <c:strCache>
                <c:ptCount val="1"/>
                <c:pt idx="0">
                  <c:v>Agrícola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PEA!$B$4:$B$7</c:f>
              <c:numCache>
                <c:formatCode>General</c:formatCode>
                <c:ptCount val="4"/>
                <c:pt idx="0">
                  <c:v>1973</c:v>
                </c:pt>
                <c:pt idx="1">
                  <c:v>1984</c:v>
                </c:pt>
                <c:pt idx="2">
                  <c:v>2000</c:v>
                </c:pt>
                <c:pt idx="3">
                  <c:v>2011</c:v>
                </c:pt>
              </c:numCache>
            </c:numRef>
          </c:cat>
          <c:val>
            <c:numRef>
              <c:f>PEA!$C$4:$C$7</c:f>
              <c:numCache>
                <c:formatCode>General</c:formatCode>
                <c:ptCount val="4"/>
                <c:pt idx="0">
                  <c:v>3972</c:v>
                </c:pt>
                <c:pt idx="1">
                  <c:v>5371</c:v>
                </c:pt>
                <c:pt idx="2">
                  <c:v>14186</c:v>
                </c:pt>
                <c:pt idx="3">
                  <c:v>11895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E0-49B4-B279-B38B8C92D238}"/>
            </c:ext>
          </c:extLst>
        </c:ser>
        <c:ser>
          <c:idx val="1"/>
          <c:order val="1"/>
          <c:tx>
            <c:strRef>
              <c:f>PEA!$D$3</c:f>
              <c:strCache>
                <c:ptCount val="1"/>
                <c:pt idx="0">
                  <c:v>Servicios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PEA!$B$4:$B$7</c:f>
              <c:numCache>
                <c:formatCode>General</c:formatCode>
                <c:ptCount val="4"/>
                <c:pt idx="0">
                  <c:v>1973</c:v>
                </c:pt>
                <c:pt idx="1">
                  <c:v>1984</c:v>
                </c:pt>
                <c:pt idx="2">
                  <c:v>2000</c:v>
                </c:pt>
                <c:pt idx="3">
                  <c:v>2011</c:v>
                </c:pt>
              </c:numCache>
            </c:numRef>
          </c:cat>
          <c:val>
            <c:numRef>
              <c:f>PEA!$D$4:$D$7</c:f>
              <c:numCache>
                <c:formatCode>General</c:formatCode>
                <c:ptCount val="4"/>
                <c:pt idx="0">
                  <c:v>934</c:v>
                </c:pt>
                <c:pt idx="1">
                  <c:v>1265</c:v>
                </c:pt>
                <c:pt idx="2">
                  <c:v>6703</c:v>
                </c:pt>
                <c:pt idx="3">
                  <c:v>11390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6E0-49B4-B279-B38B8C92D2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15066688"/>
        <c:axId val="1015067040"/>
      </c:barChart>
      <c:catAx>
        <c:axId val="1015066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15067040"/>
        <c:crosses val="autoZero"/>
        <c:auto val="1"/>
        <c:lblAlgn val="ctr"/>
        <c:lblOffset val="100"/>
        <c:noMultiLvlLbl val="0"/>
      </c:catAx>
      <c:valAx>
        <c:axId val="1015067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15066688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200">
                <a:latin typeface="Arial" panose="020B0604020202020204" pitchFamily="34" charset="0"/>
                <a:cs typeface="Arial" panose="020B0604020202020204" pitchFamily="34" charset="0"/>
              </a:rPr>
              <a:t>PEA para la Zona de Los Santos en el año 2000 </a:t>
            </a:r>
            <a:r>
              <a:rPr lang="es-CR" sz="1000">
                <a:latin typeface="Arial" panose="020B0604020202020204" pitchFamily="34" charset="0"/>
                <a:cs typeface="Arial" panose="020B0604020202020204" pitchFamily="34" charset="0"/>
              </a:rPr>
              <a:t>(Trabajadores + 12 años)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'PEA Censo 2000'!$H$10</c:f>
              <c:strCache>
                <c:ptCount val="1"/>
                <c:pt idx="0">
                  <c:v>Primario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rgbClr val="92D05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'PEA Censo 2000'!$G$11:$G$13</c:f>
              <c:strCache>
                <c:ptCount val="3"/>
                <c:pt idx="0">
                  <c:v>Tarrazú</c:v>
                </c:pt>
                <c:pt idx="1">
                  <c:v>Dota</c:v>
                </c:pt>
                <c:pt idx="2">
                  <c:v>León Cortes</c:v>
                </c:pt>
              </c:strCache>
            </c:strRef>
          </c:cat>
          <c:val>
            <c:numRef>
              <c:f>'PEA Censo 2000'!$H$11:$H$13</c:f>
              <c:numCache>
                <c:formatCode>General</c:formatCode>
                <c:ptCount val="3"/>
                <c:pt idx="0">
                  <c:v>6010</c:v>
                </c:pt>
                <c:pt idx="1">
                  <c:v>2782</c:v>
                </c:pt>
                <c:pt idx="2">
                  <c:v>5394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23-45AE-8676-39670B8CB909}"/>
            </c:ext>
          </c:extLst>
        </c:ser>
        <c:ser>
          <c:idx val="1"/>
          <c:order val="1"/>
          <c:tx>
            <c:strRef>
              <c:f>'PEA Censo 2000'!$I$10</c:f>
              <c:strCache>
                <c:ptCount val="1"/>
                <c:pt idx="0">
                  <c:v>Secundario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'PEA Censo 2000'!$G$11:$G$13</c:f>
              <c:strCache>
                <c:ptCount val="3"/>
                <c:pt idx="0">
                  <c:v>Tarrazú</c:v>
                </c:pt>
                <c:pt idx="1">
                  <c:v>Dota</c:v>
                </c:pt>
                <c:pt idx="2">
                  <c:v>León Cortes</c:v>
                </c:pt>
              </c:strCache>
            </c:strRef>
          </c:cat>
          <c:val>
            <c:numRef>
              <c:f>'PEA Censo 2000'!$I$11:$I$13</c:f>
              <c:numCache>
                <c:formatCode>General</c:formatCode>
                <c:ptCount val="3"/>
                <c:pt idx="0">
                  <c:v>798</c:v>
                </c:pt>
                <c:pt idx="1">
                  <c:v>319</c:v>
                </c:pt>
                <c:pt idx="2">
                  <c:v>852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223-45AE-8676-39670B8CB909}"/>
            </c:ext>
          </c:extLst>
        </c:ser>
        <c:ser>
          <c:idx val="2"/>
          <c:order val="2"/>
          <c:tx>
            <c:strRef>
              <c:f>'PEA Censo 2000'!$J$10</c:f>
              <c:strCache>
                <c:ptCount val="1"/>
                <c:pt idx="0">
                  <c:v>Terciario</c:v>
                </c:pt>
              </c:strCache>
            </c:strRef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'PEA Censo 2000'!$G$11:$G$13</c:f>
              <c:strCache>
                <c:ptCount val="3"/>
                <c:pt idx="0">
                  <c:v>Tarrazú</c:v>
                </c:pt>
                <c:pt idx="1">
                  <c:v>Dota</c:v>
                </c:pt>
                <c:pt idx="2">
                  <c:v>León Cortes</c:v>
                </c:pt>
              </c:strCache>
            </c:strRef>
          </c:cat>
          <c:val>
            <c:numRef>
              <c:f>'PEA Censo 2000'!$J$11:$J$13</c:f>
              <c:numCache>
                <c:formatCode>General</c:formatCode>
                <c:ptCount val="3"/>
                <c:pt idx="0">
                  <c:v>3175</c:v>
                </c:pt>
                <c:pt idx="1">
                  <c:v>1576</c:v>
                </c:pt>
                <c:pt idx="2">
                  <c:v>1952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223-45AE-8676-39670B8CB9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27824160"/>
        <c:axId val="1027828032"/>
      </c:barChart>
      <c:catAx>
        <c:axId val="102782416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27828032"/>
        <c:crosses val="autoZero"/>
        <c:auto val="1"/>
        <c:lblAlgn val="ctr"/>
        <c:lblOffset val="100"/>
        <c:noMultiLvlLbl val="0"/>
      </c:catAx>
      <c:valAx>
        <c:axId val="10278280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27824160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/>
              <a:t>Evolución PEA-Agrícola en Tarrazú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'PEA Censo 2011'!$I$11:$I$13</c:f>
              <c:numCache>
                <c:formatCode>General</c:formatCode>
                <c:ptCount val="3"/>
                <c:pt idx="0">
                  <c:v>1984</c:v>
                </c:pt>
                <c:pt idx="1">
                  <c:v>2000</c:v>
                </c:pt>
                <c:pt idx="2">
                  <c:v>2010</c:v>
                </c:pt>
              </c:numCache>
            </c:numRef>
          </c:cat>
          <c:val>
            <c:numRef>
              <c:f>'PEA Censo 2011'!$J$11:$J$13</c:f>
              <c:numCache>
                <c:formatCode>General</c:formatCode>
                <c:ptCount val="3"/>
                <c:pt idx="0">
                  <c:v>5371</c:v>
                </c:pt>
                <c:pt idx="1">
                  <c:v>14186</c:v>
                </c:pt>
                <c:pt idx="2">
                  <c:v>11895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7D-414C-A06E-8FFC36CC92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20440592"/>
        <c:axId val="520437712"/>
      </c:barChart>
      <c:catAx>
        <c:axId val="520440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20437712"/>
        <c:crosses val="autoZero"/>
        <c:auto val="1"/>
        <c:lblAlgn val="ctr"/>
        <c:lblOffset val="100"/>
        <c:noMultiLvlLbl val="0"/>
      </c:catAx>
      <c:valAx>
        <c:axId val="5204377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20440592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2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PEA para la Zona de Los Santos en el año 2011 </a:t>
            </a:r>
            <a:r>
              <a:rPr lang="es-CR" sz="10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(Trabajadores + 12 años)</a:t>
            </a:r>
            <a:endParaRPr lang="es-CR" sz="10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endParaRPr lang="es-C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1449613409631217"/>
          <c:y val="0.11381428788394116"/>
          <c:w val="0.84153056397985593"/>
          <c:h val="0.76102030644702423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'PEA Censo 2011'!$C$13</c:f>
              <c:strCache>
                <c:ptCount val="1"/>
                <c:pt idx="0">
                  <c:v>Primario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rgbClr val="92D05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'PEA Censo 2011'!$B$14:$B$16</c:f>
              <c:strCache>
                <c:ptCount val="3"/>
                <c:pt idx="0">
                  <c:v>Tarrazú</c:v>
                </c:pt>
                <c:pt idx="1">
                  <c:v>Dota</c:v>
                </c:pt>
                <c:pt idx="2">
                  <c:v>León Cortes</c:v>
                </c:pt>
              </c:strCache>
            </c:strRef>
          </c:cat>
          <c:val>
            <c:numRef>
              <c:f>'PEA Censo 2011'!$C$14:$C$16</c:f>
              <c:numCache>
                <c:formatCode>General</c:formatCode>
                <c:ptCount val="3"/>
                <c:pt idx="0">
                  <c:v>4862</c:v>
                </c:pt>
                <c:pt idx="1">
                  <c:v>2345</c:v>
                </c:pt>
                <c:pt idx="2">
                  <c:v>4688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4F-444E-B4E8-DDE926CD7E3A}"/>
            </c:ext>
          </c:extLst>
        </c:ser>
        <c:ser>
          <c:idx val="1"/>
          <c:order val="1"/>
          <c:tx>
            <c:strRef>
              <c:f>'PEA Censo 2011'!$D$13</c:f>
              <c:strCache>
                <c:ptCount val="1"/>
                <c:pt idx="0">
                  <c:v>Secundario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'PEA Censo 2011'!$B$14:$B$16</c:f>
              <c:strCache>
                <c:ptCount val="3"/>
                <c:pt idx="0">
                  <c:v>Tarrazú</c:v>
                </c:pt>
                <c:pt idx="1">
                  <c:v>Dota</c:v>
                </c:pt>
                <c:pt idx="2">
                  <c:v>León Cortes</c:v>
                </c:pt>
              </c:strCache>
            </c:strRef>
          </c:cat>
          <c:val>
            <c:numRef>
              <c:f>'PEA Censo 2011'!$D$14:$D$16</c:f>
              <c:numCache>
                <c:formatCode>General</c:formatCode>
                <c:ptCount val="3"/>
                <c:pt idx="0">
                  <c:v>1227</c:v>
                </c:pt>
                <c:pt idx="1">
                  <c:v>537</c:v>
                </c:pt>
                <c:pt idx="2">
                  <c:v>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64F-444E-B4E8-DDE926CD7E3A}"/>
            </c:ext>
          </c:extLst>
        </c:ser>
        <c:ser>
          <c:idx val="2"/>
          <c:order val="2"/>
          <c:tx>
            <c:strRef>
              <c:f>'PEA Censo 2011'!$E$13</c:f>
              <c:strCache>
                <c:ptCount val="1"/>
                <c:pt idx="0">
                  <c:v>Terciario</c:v>
                </c:pt>
              </c:strCache>
            </c:strRef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'PEA Censo 2011'!$B$14:$B$16</c:f>
              <c:strCache>
                <c:ptCount val="3"/>
                <c:pt idx="0">
                  <c:v>Tarrazú</c:v>
                </c:pt>
                <c:pt idx="1">
                  <c:v>Dota</c:v>
                </c:pt>
                <c:pt idx="2">
                  <c:v>León Cortes</c:v>
                </c:pt>
              </c:strCache>
            </c:strRef>
          </c:cat>
          <c:val>
            <c:numRef>
              <c:f>'PEA Censo 2011'!$E$14:$E$16</c:f>
              <c:numCache>
                <c:formatCode>General</c:formatCode>
                <c:ptCount val="3"/>
                <c:pt idx="0">
                  <c:v>5711</c:v>
                </c:pt>
                <c:pt idx="1">
                  <c:v>2282</c:v>
                </c:pt>
                <c:pt idx="2">
                  <c:v>3397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64F-444E-B4E8-DDE926CD7E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overlap val="100"/>
        <c:axId val="1015053664"/>
        <c:axId val="1015049792"/>
      </c:barChart>
      <c:catAx>
        <c:axId val="101505366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15049792"/>
        <c:crosses val="autoZero"/>
        <c:auto val="1"/>
        <c:lblAlgn val="ctr"/>
        <c:lblOffset val="100"/>
        <c:noMultiLvlLbl val="0"/>
      </c:catAx>
      <c:valAx>
        <c:axId val="10150497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15053664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200">
                <a:latin typeface="Arial" panose="020B0604020202020204" pitchFamily="34" charset="0"/>
                <a:cs typeface="Arial" panose="020B0604020202020204" pitchFamily="34" charset="0"/>
              </a:rPr>
              <a:t>Evolución del PEA Agrícola</a:t>
            </a:r>
            <a:r>
              <a:rPr lang="es-CR" sz="1200" baseline="0">
                <a:latin typeface="Arial" panose="020B0604020202020204" pitchFamily="34" charset="0"/>
                <a:cs typeface="Arial" panose="020B0604020202020204" pitchFamily="34" charset="0"/>
              </a:rPr>
              <a:t> en la Zona de Los Santos entre 2000 y 2011 </a:t>
            </a:r>
            <a:r>
              <a:rPr lang="es-CR" sz="1000" baseline="0">
                <a:latin typeface="Arial" panose="020B0604020202020204" pitchFamily="34" charset="0"/>
                <a:cs typeface="Arial" panose="020B0604020202020204" pitchFamily="34" charset="0"/>
              </a:rPr>
              <a:t>(Trabajadores + 12 años)</a:t>
            </a:r>
            <a:endParaRPr lang="es-CR" sz="100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'PEA Censo 2011'!$B$18</c:f>
              <c:strCache>
                <c:ptCount val="1"/>
                <c:pt idx="0">
                  <c:v>2000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'PEA Censo 2011'!$A$19:$A$21</c:f>
              <c:strCache>
                <c:ptCount val="3"/>
                <c:pt idx="0">
                  <c:v>Tarrazú</c:v>
                </c:pt>
                <c:pt idx="1">
                  <c:v>Dota</c:v>
                </c:pt>
                <c:pt idx="2">
                  <c:v>León Cortés</c:v>
                </c:pt>
              </c:strCache>
            </c:strRef>
          </c:cat>
          <c:val>
            <c:numRef>
              <c:f>'PEA Censo 2011'!$B$19:$B$21</c:f>
              <c:numCache>
                <c:formatCode>General</c:formatCode>
                <c:ptCount val="3"/>
                <c:pt idx="0">
                  <c:v>6010</c:v>
                </c:pt>
                <c:pt idx="1">
                  <c:v>2782</c:v>
                </c:pt>
                <c:pt idx="2">
                  <c:v>5394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7A-4C52-8211-AF781DE37A1B}"/>
            </c:ext>
          </c:extLst>
        </c:ser>
        <c:ser>
          <c:idx val="1"/>
          <c:order val="1"/>
          <c:tx>
            <c:strRef>
              <c:f>'PEA Censo 2011'!$C$18</c:f>
              <c:strCache>
                <c:ptCount val="1"/>
                <c:pt idx="0">
                  <c:v>2011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'PEA Censo 2011'!$A$19:$A$21</c:f>
              <c:strCache>
                <c:ptCount val="3"/>
                <c:pt idx="0">
                  <c:v>Tarrazú</c:v>
                </c:pt>
                <c:pt idx="1">
                  <c:v>Dota</c:v>
                </c:pt>
                <c:pt idx="2">
                  <c:v>León Cortés</c:v>
                </c:pt>
              </c:strCache>
            </c:strRef>
          </c:cat>
          <c:val>
            <c:numRef>
              <c:f>'PEA Censo 2011'!$C$19:$C$21</c:f>
              <c:numCache>
                <c:formatCode>General</c:formatCode>
                <c:ptCount val="3"/>
                <c:pt idx="0">
                  <c:v>4862</c:v>
                </c:pt>
                <c:pt idx="1">
                  <c:v>2345</c:v>
                </c:pt>
                <c:pt idx="2">
                  <c:v>4688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A7A-4C52-8211-AF781DE37A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15054720"/>
        <c:axId val="1015056128"/>
      </c:barChart>
      <c:catAx>
        <c:axId val="101505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15056128"/>
        <c:crosses val="autoZero"/>
        <c:auto val="1"/>
        <c:lblAlgn val="ctr"/>
        <c:lblOffset val="100"/>
        <c:noMultiLvlLbl val="0"/>
      </c:catAx>
      <c:valAx>
        <c:axId val="1015056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15054720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2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Evolución del PEA Servicios en la Zona de Los Santos entre 2000 y 2011 </a:t>
            </a:r>
            <a:r>
              <a:rPr lang="es-CR" sz="10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(Trabajadores + 12 años)</a:t>
            </a:r>
            <a:endParaRPr lang="es-CR" sz="10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endParaRPr lang="es-C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6.5033675035903529E-2"/>
          <c:y val="0.12100037985848662"/>
          <c:w val="0.91334682810875056"/>
          <c:h val="0.753424842745024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'PEA Censo 2011'!$B$24</c:f>
              <c:strCache>
                <c:ptCount val="1"/>
                <c:pt idx="0">
                  <c:v>2000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'PEA Censo 2011'!$A$25:$A$27</c:f>
              <c:strCache>
                <c:ptCount val="3"/>
                <c:pt idx="0">
                  <c:v>Tarrazú</c:v>
                </c:pt>
                <c:pt idx="1">
                  <c:v>Dota</c:v>
                </c:pt>
                <c:pt idx="2">
                  <c:v>León Cortés</c:v>
                </c:pt>
              </c:strCache>
            </c:strRef>
          </c:cat>
          <c:val>
            <c:numRef>
              <c:f>'PEA Censo 2011'!$B$25:$B$27</c:f>
              <c:numCache>
                <c:formatCode>General</c:formatCode>
                <c:ptCount val="3"/>
                <c:pt idx="0">
                  <c:v>3175</c:v>
                </c:pt>
                <c:pt idx="1">
                  <c:v>1576</c:v>
                </c:pt>
                <c:pt idx="2">
                  <c:v>1952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0B-4A47-80B2-A5EC1FDFF8FB}"/>
            </c:ext>
          </c:extLst>
        </c:ser>
        <c:ser>
          <c:idx val="1"/>
          <c:order val="1"/>
          <c:tx>
            <c:strRef>
              <c:f>'PEA Censo 2011'!$C$24</c:f>
              <c:strCache>
                <c:ptCount val="1"/>
                <c:pt idx="0">
                  <c:v>2011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'PEA Censo 2011'!$A$25:$A$27</c:f>
              <c:strCache>
                <c:ptCount val="3"/>
                <c:pt idx="0">
                  <c:v>Tarrazú</c:v>
                </c:pt>
                <c:pt idx="1">
                  <c:v>Dota</c:v>
                </c:pt>
                <c:pt idx="2">
                  <c:v>León Cortés</c:v>
                </c:pt>
              </c:strCache>
            </c:strRef>
          </c:cat>
          <c:val>
            <c:numRef>
              <c:f>'PEA Censo 2011'!$C$25:$C$27</c:f>
              <c:numCache>
                <c:formatCode>General</c:formatCode>
                <c:ptCount val="3"/>
                <c:pt idx="0">
                  <c:v>5711</c:v>
                </c:pt>
                <c:pt idx="1">
                  <c:v>2282</c:v>
                </c:pt>
                <c:pt idx="2">
                  <c:v>3397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0B-4A47-80B2-A5EC1FDFF8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15046624"/>
        <c:axId val="1015047680"/>
      </c:barChart>
      <c:catAx>
        <c:axId val="1015046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15047680"/>
        <c:crosses val="autoZero"/>
        <c:auto val="1"/>
        <c:lblAlgn val="ctr"/>
        <c:lblOffset val="100"/>
        <c:noMultiLvlLbl val="0"/>
      </c:catAx>
      <c:valAx>
        <c:axId val="1015047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15046624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200">
                <a:latin typeface="Arial" panose="020B0604020202020204" pitchFamily="34" charset="0"/>
                <a:cs typeface="Arial" panose="020B0604020202020204" pitchFamily="34" charset="0"/>
              </a:rPr>
              <a:t>Fanegas</a:t>
            </a:r>
            <a:r>
              <a:rPr lang="es-CR" sz="1200" baseline="0">
                <a:latin typeface="Arial" panose="020B0604020202020204" pitchFamily="34" charset="0"/>
                <a:cs typeface="Arial" panose="020B0604020202020204" pitchFamily="34" charset="0"/>
              </a:rPr>
              <a:t> per cápita en Tarrazú según PEA-Primario entre 1973 y 2010</a:t>
            </a:r>
            <a:endParaRPr lang="es-CR" sz="120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6.2778811155337524E-2"/>
          <c:y val="0.11747127747406473"/>
          <c:w val="0.91478136836322632"/>
          <c:h val="0.8203182968983261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'PEA Café'!$F$3:$F$6</c:f>
              <c:numCache>
                <c:formatCode>General</c:formatCode>
                <c:ptCount val="4"/>
                <c:pt idx="0">
                  <c:v>1973</c:v>
                </c:pt>
                <c:pt idx="1">
                  <c:v>1984</c:v>
                </c:pt>
                <c:pt idx="2">
                  <c:v>2000</c:v>
                </c:pt>
                <c:pt idx="3">
                  <c:v>2010</c:v>
                </c:pt>
              </c:numCache>
            </c:numRef>
          </c:cat>
          <c:val>
            <c:numRef>
              <c:f>'PEA Café'!$G$3:$G$6</c:f>
              <c:numCache>
                <c:formatCode>0.0</c:formatCode>
                <c:ptCount val="4"/>
                <c:pt idx="0">
                  <c:v>17.9259501965924</c:v>
                </c:pt>
                <c:pt idx="1">
                  <c:v>45.165632458233887</c:v>
                </c:pt>
                <c:pt idx="2">
                  <c:v>34.318968386023293</c:v>
                </c:pt>
                <c:pt idx="3">
                  <c:v>34.273549979432332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97-4093-9A34-01CA9144F3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82490704"/>
        <c:axId val="582491024"/>
      </c:barChart>
      <c:catAx>
        <c:axId val="582490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82491024"/>
        <c:crosses val="autoZero"/>
        <c:auto val="1"/>
        <c:lblAlgn val="ctr"/>
        <c:lblOffset val="100"/>
        <c:noMultiLvlLbl val="0"/>
      </c:catAx>
      <c:valAx>
        <c:axId val="5824910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82490704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2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Fanegas per cápita en Tarrazú según PEA-Primario </a:t>
            </a:r>
            <a:r>
              <a:rPr lang="es-CR" sz="8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(2010)  </a:t>
            </a:r>
            <a:r>
              <a:rPr lang="es-CR" sz="12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entre 2010 y 2019</a:t>
            </a:r>
            <a:endParaRPr lang="es-CR" sz="12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endParaRPr lang="es-C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6.5504838715083988E-2"/>
          <c:y val="0.13449323391328363"/>
          <c:w val="0.91108094246839832"/>
          <c:h val="0.8014408513765938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'PEA Café'!$D$11:$D$20</c:f>
              <c:numCache>
                <c:formatCode>General</c:formatCode>
                <c:ptCount val="10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</c:numCache>
            </c:numRef>
          </c:cat>
          <c:val>
            <c:numRef>
              <c:f>'PEA Café'!$E$11:$E$20</c:f>
              <c:numCache>
                <c:formatCode>0.0</c:formatCode>
                <c:ptCount val="10"/>
                <c:pt idx="0">
                  <c:v>34.273549979432332</c:v>
                </c:pt>
                <c:pt idx="1">
                  <c:v>38.736322501028383</c:v>
                </c:pt>
                <c:pt idx="2">
                  <c:v>40.009049773755656</c:v>
                </c:pt>
                <c:pt idx="3">
                  <c:v>50.766556972439325</c:v>
                </c:pt>
                <c:pt idx="4">
                  <c:v>37.801110654051833</c:v>
                </c:pt>
                <c:pt idx="5">
                  <c:v>55.847799259563963</c:v>
                </c:pt>
                <c:pt idx="6">
                  <c:v>44.417112299465238</c:v>
                </c:pt>
                <c:pt idx="7">
                  <c:v>53.927807486631018</c:v>
                </c:pt>
                <c:pt idx="8">
                  <c:v>54.508227067050598</c:v>
                </c:pt>
                <c:pt idx="9">
                  <c:v>62.763471822295351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BE-4E03-8268-7245E3B8F4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88774544"/>
        <c:axId val="588770384"/>
      </c:barChart>
      <c:catAx>
        <c:axId val="588774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88770384"/>
        <c:crosses val="autoZero"/>
        <c:auto val="1"/>
        <c:lblAlgn val="ctr"/>
        <c:lblOffset val="100"/>
        <c:noMultiLvlLbl val="0"/>
      </c:catAx>
      <c:valAx>
        <c:axId val="588770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88774544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2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Fanegas per cápita en Tarrazú según PEA-Primario </a:t>
            </a:r>
            <a:r>
              <a:rPr lang="es-CR" sz="9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(2000 y 2010) </a:t>
            </a:r>
            <a:r>
              <a:rPr lang="es-CR" sz="12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entre 2010 y 2019</a:t>
            </a:r>
            <a:endParaRPr lang="es-CR" sz="12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endParaRPr lang="es-C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6.105986751656043E-2"/>
          <c:y val="0.13640760736343036"/>
          <c:w val="0.91711473565804269"/>
          <c:h val="0.80057057218644923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'PEA Café'!$D$23:$D$42</c:f>
              <c:numCache>
                <c:formatCode>General</c:formatCode>
                <c:ptCount val="2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</c:numCache>
            </c:numRef>
          </c:cat>
          <c:val>
            <c:numRef>
              <c:f>'PEA Café'!$E$23:$E$42</c:f>
              <c:numCache>
                <c:formatCode>0.0</c:formatCode>
                <c:ptCount val="20"/>
                <c:pt idx="0">
                  <c:v>34.318968386023293</c:v>
                </c:pt>
                <c:pt idx="1">
                  <c:v>35.452079866888518</c:v>
                </c:pt>
                <c:pt idx="2">
                  <c:v>40.403327787021631</c:v>
                </c:pt>
                <c:pt idx="3">
                  <c:v>27.669883527454243</c:v>
                </c:pt>
                <c:pt idx="4">
                  <c:v>36.278369384359401</c:v>
                </c:pt>
                <c:pt idx="5">
                  <c:v>27.185191347753744</c:v>
                </c:pt>
                <c:pt idx="6">
                  <c:v>29.648252911813643</c:v>
                </c:pt>
                <c:pt idx="7">
                  <c:v>29.10216306156406</c:v>
                </c:pt>
                <c:pt idx="8">
                  <c:v>27.703327787021632</c:v>
                </c:pt>
                <c:pt idx="9">
                  <c:v>28.013477537437605</c:v>
                </c:pt>
                <c:pt idx="10">
                  <c:v>34.273549979432332</c:v>
                </c:pt>
                <c:pt idx="11">
                  <c:v>38.736322501028383</c:v>
                </c:pt>
                <c:pt idx="12">
                  <c:v>40.009049773755656</c:v>
                </c:pt>
                <c:pt idx="13">
                  <c:v>50.766556972439325</c:v>
                </c:pt>
                <c:pt idx="14">
                  <c:v>37.801110654051833</c:v>
                </c:pt>
                <c:pt idx="15">
                  <c:v>55.847799259563963</c:v>
                </c:pt>
                <c:pt idx="16">
                  <c:v>44.417112299465238</c:v>
                </c:pt>
                <c:pt idx="17">
                  <c:v>53.927807486631018</c:v>
                </c:pt>
                <c:pt idx="18">
                  <c:v>54.508227067050598</c:v>
                </c:pt>
                <c:pt idx="19">
                  <c:v>62.763471822295351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16C-46CF-B712-63B945BC67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77933816"/>
        <c:axId val="577935416"/>
      </c:barChart>
      <c:catAx>
        <c:axId val="577933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77935416"/>
        <c:crosses val="autoZero"/>
        <c:auto val="1"/>
        <c:lblAlgn val="ctr"/>
        <c:lblOffset val="100"/>
        <c:noMultiLvlLbl val="0"/>
      </c:catAx>
      <c:valAx>
        <c:axId val="577935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77933816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4" Type="http://schemas.openxmlformats.org/officeDocument/2006/relationships/chart" Target="../charts/chart6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1249680</xdr:colOff>
      <xdr:row>21</xdr:row>
      <xdr:rowOff>148590</xdr:rowOff>
    </xdr:from>
    <xdr:to>
      <xdr:col>16</xdr:col>
      <xdr:colOff>0</xdr:colOff>
      <xdr:row>44</xdr:row>
      <xdr:rowOff>83820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E3FC967-5DBC-515C-0B5D-FDF6D835503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525780</xdr:colOff>
      <xdr:row>6</xdr:row>
      <xdr:rowOff>133350</xdr:rowOff>
    </xdr:from>
    <xdr:to>
      <xdr:col>18</xdr:col>
      <xdr:colOff>38100</xdr:colOff>
      <xdr:row>33</xdr:row>
      <xdr:rowOff>38100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7EED41F-F889-D79F-22F2-88BC1F60B73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411480</xdr:colOff>
      <xdr:row>1</xdr:row>
      <xdr:rowOff>171450</xdr:rowOff>
    </xdr:from>
    <xdr:to>
      <xdr:col>22</xdr:col>
      <xdr:colOff>762000</xdr:colOff>
      <xdr:row>25</xdr:row>
      <xdr:rowOff>99060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ABB1899-CE24-4AF0-BBDD-2415754EF17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906780</xdr:colOff>
      <xdr:row>17</xdr:row>
      <xdr:rowOff>34290</xdr:rowOff>
    </xdr:from>
    <xdr:to>
      <xdr:col>16</xdr:col>
      <xdr:colOff>441960</xdr:colOff>
      <xdr:row>42</xdr:row>
      <xdr:rowOff>137160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2B36ADD6-2020-9243-04FE-D6ECEE69FAB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487680</xdr:colOff>
      <xdr:row>22</xdr:row>
      <xdr:rowOff>19050</xdr:rowOff>
    </xdr:from>
    <xdr:to>
      <xdr:col>9</xdr:col>
      <xdr:colOff>449580</xdr:colOff>
      <xdr:row>46</xdr:row>
      <xdr:rowOff>129540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886B08D-2004-8024-A241-FA8AC6D35AE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457200</xdr:colOff>
      <xdr:row>48</xdr:row>
      <xdr:rowOff>125730</xdr:rowOff>
    </xdr:from>
    <xdr:to>
      <xdr:col>9</xdr:col>
      <xdr:colOff>807720</xdr:colOff>
      <xdr:row>74</xdr:row>
      <xdr:rowOff>30480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FA483955-D798-BCA5-72CA-44304B9A566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137160</xdr:colOff>
      <xdr:row>0</xdr:row>
      <xdr:rowOff>171450</xdr:rowOff>
    </xdr:from>
    <xdr:to>
      <xdr:col>16</xdr:col>
      <xdr:colOff>22860</xdr:colOff>
      <xdr:row>27</xdr:row>
      <xdr:rowOff>114300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3F1CC76-2182-40AC-8164-B883FC426A6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220980</xdr:colOff>
      <xdr:row>29</xdr:row>
      <xdr:rowOff>80010</xdr:rowOff>
    </xdr:from>
    <xdr:to>
      <xdr:col>16</xdr:col>
      <xdr:colOff>213360</xdr:colOff>
      <xdr:row>55</xdr:row>
      <xdr:rowOff>91440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724302E9-5899-4EB0-9B93-822132ED05C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7620</xdr:colOff>
      <xdr:row>0</xdr:row>
      <xdr:rowOff>133350</xdr:rowOff>
    </xdr:from>
    <xdr:to>
      <xdr:col>25</xdr:col>
      <xdr:colOff>548640</xdr:colOff>
      <xdr:row>28</xdr:row>
      <xdr:rowOff>30480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55219DE7-1C03-487A-A564-3EAE580B8A4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30480</xdr:colOff>
      <xdr:row>0</xdr:row>
      <xdr:rowOff>133350</xdr:rowOff>
    </xdr:from>
    <xdr:to>
      <xdr:col>23</xdr:col>
      <xdr:colOff>114300</xdr:colOff>
      <xdr:row>27</xdr:row>
      <xdr:rowOff>30480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77FE7B7-9612-48D9-908F-498F8C3DC4B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388620</xdr:colOff>
      <xdr:row>14</xdr:row>
      <xdr:rowOff>156210</xdr:rowOff>
    </xdr:from>
    <xdr:to>
      <xdr:col>11</xdr:col>
      <xdr:colOff>38100</xdr:colOff>
      <xdr:row>40</xdr:row>
      <xdr:rowOff>15240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818BEE3D-F0B0-4E18-8115-B4BADBA172F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335280</xdr:colOff>
      <xdr:row>0</xdr:row>
      <xdr:rowOff>179070</xdr:rowOff>
    </xdr:from>
    <xdr:to>
      <xdr:col>14</xdr:col>
      <xdr:colOff>228600</xdr:colOff>
      <xdr:row>28</xdr:row>
      <xdr:rowOff>30480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CDBA6BB1-D730-3DCA-C086-2FCD4A94AC3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9E28CE-F3B5-490E-A015-E275F7EE673B}">
  <sheetPr>
    <tabColor theme="7" tint="-0.249977111117893"/>
  </sheetPr>
  <dimension ref="E1:V25"/>
  <sheetViews>
    <sheetView topLeftCell="F1" workbookViewId="0">
      <selection activeCell="U24" sqref="U24"/>
    </sheetView>
  </sheetViews>
  <sheetFormatPr baseColWidth="10" defaultRowHeight="14.4" x14ac:dyDescent="0.3"/>
  <sheetData>
    <row r="1" spans="5:22" x14ac:dyDescent="0.3">
      <c r="E1" s="15" t="s">
        <v>0</v>
      </c>
      <c r="F1" s="15"/>
      <c r="G1" s="15"/>
      <c r="H1" s="15"/>
      <c r="I1" s="15"/>
      <c r="J1" s="15"/>
      <c r="K1" s="15"/>
      <c r="L1" s="15"/>
      <c r="M1" s="15"/>
      <c r="N1" s="15"/>
      <c r="O1" s="15"/>
    </row>
    <row r="3" spans="5:22" x14ac:dyDescent="0.3">
      <c r="E3" s="5"/>
      <c r="F3" s="4" t="s">
        <v>1</v>
      </c>
      <c r="G3" s="4" t="s">
        <v>2</v>
      </c>
      <c r="H3" s="4" t="s">
        <v>3</v>
      </c>
      <c r="I3" s="4" t="s">
        <v>4</v>
      </c>
      <c r="J3" s="4" t="s">
        <v>5</v>
      </c>
      <c r="K3" s="4" t="s">
        <v>6</v>
      </c>
      <c r="L3" s="4" t="s">
        <v>7</v>
      </c>
      <c r="M3" s="4" t="s">
        <v>8</v>
      </c>
      <c r="N3" s="4" t="s">
        <v>9</v>
      </c>
      <c r="O3" s="4" t="s">
        <v>10</v>
      </c>
      <c r="P3" s="4" t="s">
        <v>103</v>
      </c>
      <c r="Q3" s="4" t="s">
        <v>104</v>
      </c>
      <c r="R3" s="4" t="s">
        <v>105</v>
      </c>
      <c r="S3" s="9" t="s">
        <v>90</v>
      </c>
      <c r="U3" s="5"/>
    </row>
    <row r="4" spans="5:22" x14ac:dyDescent="0.3">
      <c r="E4" s="3">
        <v>2000</v>
      </c>
      <c r="F4" s="6" t="s">
        <v>11</v>
      </c>
      <c r="G4" s="1" t="s">
        <v>12</v>
      </c>
      <c r="H4" s="1">
        <v>997</v>
      </c>
      <c r="I4" s="1" t="s">
        <v>13</v>
      </c>
      <c r="J4" s="1" t="s">
        <v>14</v>
      </c>
      <c r="K4" s="1">
        <v>881</v>
      </c>
      <c r="L4" s="1">
        <v>633</v>
      </c>
      <c r="M4" s="1">
        <v>454</v>
      </c>
      <c r="N4" s="1">
        <v>379</v>
      </c>
      <c r="O4" s="1">
        <v>309</v>
      </c>
      <c r="P4" s="1">
        <v>233</v>
      </c>
      <c r="Q4" s="1">
        <v>198</v>
      </c>
      <c r="R4" s="1">
        <v>248</v>
      </c>
      <c r="S4">
        <f>SUM(G4:N4)</f>
        <v>3344</v>
      </c>
      <c r="T4" s="1">
        <v>206257</v>
      </c>
      <c r="U4" s="3">
        <v>2000</v>
      </c>
      <c r="V4" s="10">
        <f>(T4/S4)</f>
        <v>61.679724880382778</v>
      </c>
    </row>
    <row r="5" spans="5:22" x14ac:dyDescent="0.3">
      <c r="E5" s="3">
        <v>2001</v>
      </c>
      <c r="F5" s="6" t="s">
        <v>15</v>
      </c>
      <c r="G5" s="1" t="s">
        <v>16</v>
      </c>
      <c r="H5" s="1" t="s">
        <v>17</v>
      </c>
      <c r="I5" s="1" t="s">
        <v>18</v>
      </c>
      <c r="J5" s="1" t="s">
        <v>14</v>
      </c>
      <c r="K5" s="1">
        <v>925</v>
      </c>
      <c r="L5" s="1">
        <v>685</v>
      </c>
      <c r="M5" s="1">
        <v>487</v>
      </c>
      <c r="N5" s="1">
        <v>391</v>
      </c>
      <c r="O5" s="1">
        <v>317</v>
      </c>
      <c r="P5" s="1">
        <v>238</v>
      </c>
      <c r="Q5" s="1">
        <v>204</v>
      </c>
      <c r="R5" s="1">
        <v>261</v>
      </c>
      <c r="S5">
        <f t="shared" ref="S5:S23" si="0">SUM(G5:N5)</f>
        <v>2488</v>
      </c>
      <c r="T5" s="1">
        <v>213067</v>
      </c>
      <c r="U5" s="3">
        <v>2001</v>
      </c>
      <c r="V5" s="10">
        <f t="shared" ref="V5:V23" si="1">(T5/S5)</f>
        <v>85.637861736334401</v>
      </c>
    </row>
    <row r="6" spans="5:22" x14ac:dyDescent="0.3">
      <c r="E6" s="3">
        <v>2002</v>
      </c>
      <c r="F6" s="6" t="s">
        <v>19</v>
      </c>
      <c r="G6" s="1" t="s">
        <v>20</v>
      </c>
      <c r="H6" s="1" t="s">
        <v>21</v>
      </c>
      <c r="I6" s="1" t="s">
        <v>22</v>
      </c>
      <c r="J6" s="1" t="s">
        <v>23</v>
      </c>
      <c r="K6" s="1">
        <v>965</v>
      </c>
      <c r="L6" s="1">
        <v>730</v>
      </c>
      <c r="M6" s="1">
        <v>525</v>
      </c>
      <c r="N6" s="1">
        <v>404</v>
      </c>
      <c r="O6" s="1">
        <v>324</v>
      </c>
      <c r="P6" s="1">
        <v>245</v>
      </c>
      <c r="Q6" s="1">
        <v>206</v>
      </c>
      <c r="R6" s="1">
        <v>275</v>
      </c>
      <c r="S6">
        <f t="shared" si="0"/>
        <v>2624</v>
      </c>
      <c r="T6" s="1">
        <v>242824</v>
      </c>
      <c r="U6" s="3">
        <v>2002</v>
      </c>
      <c r="V6" s="10">
        <f t="shared" si="1"/>
        <v>92.53963414634147</v>
      </c>
    </row>
    <row r="7" spans="5:22" x14ac:dyDescent="0.3">
      <c r="E7" s="3">
        <v>2003</v>
      </c>
      <c r="F7" s="6" t="s">
        <v>24</v>
      </c>
      <c r="G7" s="1" t="s">
        <v>25</v>
      </c>
      <c r="H7" s="1" t="s">
        <v>22</v>
      </c>
      <c r="I7" s="1" t="s">
        <v>26</v>
      </c>
      <c r="J7" s="1" t="s">
        <v>27</v>
      </c>
      <c r="K7" s="1" t="s">
        <v>28</v>
      </c>
      <c r="L7" s="1">
        <v>773</v>
      </c>
      <c r="M7" s="1">
        <v>565</v>
      </c>
      <c r="N7" s="1">
        <v>420</v>
      </c>
      <c r="O7" s="1">
        <v>331</v>
      </c>
      <c r="P7" s="1">
        <v>254</v>
      </c>
      <c r="Q7" s="1">
        <v>210</v>
      </c>
      <c r="R7" s="1">
        <v>291</v>
      </c>
      <c r="S7">
        <f t="shared" si="0"/>
        <v>1758</v>
      </c>
      <c r="T7" s="1">
        <v>166296</v>
      </c>
      <c r="U7" s="3">
        <v>2003</v>
      </c>
      <c r="V7" s="10">
        <f t="shared" si="1"/>
        <v>94.593856655290097</v>
      </c>
    </row>
    <row r="8" spans="5:22" x14ac:dyDescent="0.3">
      <c r="E8" s="3">
        <v>2004</v>
      </c>
      <c r="F8" s="6" t="s">
        <v>29</v>
      </c>
      <c r="G8" s="1" t="s">
        <v>30</v>
      </c>
      <c r="H8" s="1" t="s">
        <v>31</v>
      </c>
      <c r="I8" s="1" t="s">
        <v>32</v>
      </c>
      <c r="J8" s="1" t="s">
        <v>33</v>
      </c>
      <c r="K8" s="1" t="s">
        <v>34</v>
      </c>
      <c r="L8" s="1">
        <v>817</v>
      </c>
      <c r="M8" s="1">
        <v>608</v>
      </c>
      <c r="N8" s="1">
        <v>433</v>
      </c>
      <c r="O8" s="1">
        <v>341</v>
      </c>
      <c r="P8" s="1">
        <v>263</v>
      </c>
      <c r="Q8" s="1">
        <v>212</v>
      </c>
      <c r="R8" s="1">
        <v>305</v>
      </c>
      <c r="S8">
        <f t="shared" si="0"/>
        <v>1858</v>
      </c>
      <c r="T8" s="1">
        <v>218033</v>
      </c>
      <c r="U8" s="3">
        <v>2004</v>
      </c>
      <c r="V8" s="10">
        <f t="shared" si="1"/>
        <v>117.34822389666307</v>
      </c>
    </row>
    <row r="9" spans="5:22" x14ac:dyDescent="0.3">
      <c r="E9" s="3">
        <v>2005</v>
      </c>
      <c r="F9" s="6" t="s">
        <v>35</v>
      </c>
      <c r="G9" s="1" t="s">
        <v>36</v>
      </c>
      <c r="H9" s="1" t="s">
        <v>37</v>
      </c>
      <c r="I9" s="1" t="s">
        <v>38</v>
      </c>
      <c r="J9" s="1" t="s">
        <v>28</v>
      </c>
      <c r="K9" s="1" t="s">
        <v>39</v>
      </c>
      <c r="L9" s="1">
        <v>859</v>
      </c>
      <c r="M9" s="1">
        <v>652</v>
      </c>
      <c r="N9" s="1">
        <v>451</v>
      </c>
      <c r="O9" s="1">
        <v>354</v>
      </c>
      <c r="P9" s="1">
        <v>272</v>
      </c>
      <c r="Q9" s="1">
        <v>216</v>
      </c>
      <c r="R9" s="1">
        <v>320</v>
      </c>
      <c r="S9">
        <f t="shared" si="0"/>
        <v>1962</v>
      </c>
      <c r="T9" s="1">
        <v>163383</v>
      </c>
      <c r="U9" s="3">
        <v>2005</v>
      </c>
      <c r="V9" s="10">
        <f t="shared" si="1"/>
        <v>83.273700305810394</v>
      </c>
    </row>
    <row r="10" spans="5:22" x14ac:dyDescent="0.3">
      <c r="E10" s="3">
        <v>2006</v>
      </c>
      <c r="F10" s="6" t="s">
        <v>40</v>
      </c>
      <c r="G10" s="1" t="s">
        <v>41</v>
      </c>
      <c r="H10" s="1" t="s">
        <v>42</v>
      </c>
      <c r="I10" s="1" t="s">
        <v>43</v>
      </c>
      <c r="J10" s="1">
        <v>980</v>
      </c>
      <c r="K10" s="1" t="s">
        <v>44</v>
      </c>
      <c r="L10" s="1">
        <v>903</v>
      </c>
      <c r="M10" s="1">
        <v>696</v>
      </c>
      <c r="N10" s="1">
        <v>472</v>
      </c>
      <c r="O10" s="1">
        <v>368</v>
      </c>
      <c r="P10" s="1">
        <v>280</v>
      </c>
      <c r="Q10" s="1">
        <v>222</v>
      </c>
      <c r="R10" s="1">
        <v>337</v>
      </c>
      <c r="S10">
        <f t="shared" si="0"/>
        <v>3051</v>
      </c>
      <c r="T10" s="1">
        <v>178186</v>
      </c>
      <c r="U10" s="3">
        <v>2006</v>
      </c>
      <c r="V10" s="10">
        <f t="shared" si="1"/>
        <v>58.40249098656178</v>
      </c>
    </row>
    <row r="11" spans="5:22" x14ac:dyDescent="0.3">
      <c r="E11" s="3">
        <v>2007</v>
      </c>
      <c r="F11" s="6" t="s">
        <v>45</v>
      </c>
      <c r="G11" s="1" t="s">
        <v>46</v>
      </c>
      <c r="H11" s="1" t="s">
        <v>47</v>
      </c>
      <c r="I11" s="1" t="s">
        <v>48</v>
      </c>
      <c r="J11" s="1">
        <v>962</v>
      </c>
      <c r="K11" s="1" t="s">
        <v>49</v>
      </c>
      <c r="L11" s="1">
        <v>941</v>
      </c>
      <c r="M11" s="1">
        <v>731</v>
      </c>
      <c r="N11" s="1">
        <v>498</v>
      </c>
      <c r="O11" s="1">
        <v>383</v>
      </c>
      <c r="P11" s="1">
        <v>290</v>
      </c>
      <c r="Q11" s="1">
        <v>228</v>
      </c>
      <c r="R11" s="1">
        <v>353</v>
      </c>
      <c r="S11">
        <f t="shared" si="0"/>
        <v>3132</v>
      </c>
      <c r="T11" s="1">
        <v>174904</v>
      </c>
      <c r="U11" s="3">
        <v>2007</v>
      </c>
      <c r="V11" s="10">
        <f t="shared" si="1"/>
        <v>55.844189016602812</v>
      </c>
    </row>
    <row r="12" spans="5:22" x14ac:dyDescent="0.3">
      <c r="E12" s="3">
        <v>2008</v>
      </c>
      <c r="F12" s="6" t="s">
        <v>50</v>
      </c>
      <c r="G12" s="1" t="s">
        <v>51</v>
      </c>
      <c r="H12" s="1" t="s">
        <v>52</v>
      </c>
      <c r="I12" s="1" t="s">
        <v>53</v>
      </c>
      <c r="J12" s="1">
        <v>952</v>
      </c>
      <c r="K12" s="1" t="s">
        <v>54</v>
      </c>
      <c r="L12" s="1">
        <v>975</v>
      </c>
      <c r="M12" s="1">
        <v>767</v>
      </c>
      <c r="N12" s="1">
        <v>527</v>
      </c>
      <c r="O12" s="1">
        <v>401</v>
      </c>
      <c r="P12" s="1">
        <v>298</v>
      </c>
      <c r="Q12" s="1">
        <v>235</v>
      </c>
      <c r="R12" s="1">
        <v>367</v>
      </c>
      <c r="S12">
        <f t="shared" si="0"/>
        <v>3221</v>
      </c>
      <c r="T12" s="1">
        <v>166497</v>
      </c>
      <c r="U12" s="3">
        <v>2008</v>
      </c>
      <c r="V12" s="10">
        <f t="shared" si="1"/>
        <v>51.691089723688293</v>
      </c>
    </row>
    <row r="13" spans="5:22" x14ac:dyDescent="0.3">
      <c r="E13" s="3">
        <v>2009</v>
      </c>
      <c r="F13" s="6" t="s">
        <v>55</v>
      </c>
      <c r="G13" s="1" t="s">
        <v>56</v>
      </c>
      <c r="H13" s="1" t="s">
        <v>57</v>
      </c>
      <c r="I13" s="1" t="s">
        <v>58</v>
      </c>
      <c r="J13" s="1">
        <v>944</v>
      </c>
      <c r="K13" s="1" t="s">
        <v>59</v>
      </c>
      <c r="L13" s="1" t="s">
        <v>60</v>
      </c>
      <c r="M13" s="1">
        <v>801</v>
      </c>
      <c r="N13" s="1">
        <v>556</v>
      </c>
      <c r="O13" s="1">
        <v>419</v>
      </c>
      <c r="P13" s="1">
        <v>310</v>
      </c>
      <c r="Q13" s="1">
        <v>243</v>
      </c>
      <c r="R13" s="1">
        <v>382</v>
      </c>
      <c r="S13">
        <f t="shared" si="0"/>
        <v>2301</v>
      </c>
      <c r="T13" s="1">
        <v>168361</v>
      </c>
      <c r="U13" s="3">
        <v>2009</v>
      </c>
      <c r="V13" s="10">
        <f t="shared" si="1"/>
        <v>73.168622338113863</v>
      </c>
    </row>
    <row r="14" spans="5:22" x14ac:dyDescent="0.3">
      <c r="E14" s="3">
        <v>2010</v>
      </c>
      <c r="F14" s="6" t="s">
        <v>61</v>
      </c>
      <c r="G14" s="1" t="s">
        <v>62</v>
      </c>
      <c r="H14" s="1" t="s">
        <v>63</v>
      </c>
      <c r="I14" s="1" t="s">
        <v>64</v>
      </c>
      <c r="J14" s="1">
        <v>943</v>
      </c>
      <c r="K14" s="1" t="s">
        <v>54</v>
      </c>
      <c r="L14" s="1" t="s">
        <v>65</v>
      </c>
      <c r="M14" s="1">
        <v>836</v>
      </c>
      <c r="N14" s="1">
        <v>589</v>
      </c>
      <c r="O14" s="1">
        <v>438</v>
      </c>
      <c r="P14" s="1">
        <v>325</v>
      </c>
      <c r="Q14" s="1">
        <v>252</v>
      </c>
      <c r="R14" s="1">
        <v>399</v>
      </c>
      <c r="S14">
        <f t="shared" si="0"/>
        <v>2368</v>
      </c>
      <c r="T14" s="1">
        <v>166638</v>
      </c>
      <c r="U14" s="3">
        <v>2010</v>
      </c>
      <c r="V14" s="10">
        <f t="shared" si="1"/>
        <v>70.370777027027032</v>
      </c>
    </row>
    <row r="15" spans="5:22" x14ac:dyDescent="0.3">
      <c r="E15" s="3">
        <v>2011</v>
      </c>
      <c r="F15" s="6" t="s">
        <v>66</v>
      </c>
      <c r="G15" s="1" t="s">
        <v>67</v>
      </c>
      <c r="H15" s="1" t="s">
        <v>68</v>
      </c>
      <c r="I15" s="1" t="s">
        <v>69</v>
      </c>
      <c r="J15" s="1">
        <v>957</v>
      </c>
      <c r="K15" s="1" t="s">
        <v>70</v>
      </c>
      <c r="L15" s="1" t="s">
        <v>14</v>
      </c>
      <c r="M15" s="1">
        <v>872</v>
      </c>
      <c r="N15" s="1">
        <v>630</v>
      </c>
      <c r="O15" s="1">
        <v>449</v>
      </c>
      <c r="P15" s="1">
        <v>341</v>
      </c>
      <c r="Q15" s="1">
        <v>257</v>
      </c>
      <c r="R15" s="1">
        <v>412</v>
      </c>
      <c r="S15">
        <f t="shared" si="0"/>
        <v>2459</v>
      </c>
      <c r="T15" s="1">
        <v>188336</v>
      </c>
      <c r="U15" s="3">
        <v>2011</v>
      </c>
      <c r="V15" s="10">
        <f t="shared" si="1"/>
        <v>76.590483936559579</v>
      </c>
    </row>
    <row r="16" spans="5:22" x14ac:dyDescent="0.3">
      <c r="E16" s="3">
        <v>2012</v>
      </c>
      <c r="F16" s="6">
        <v>1759</v>
      </c>
      <c r="G16" s="1">
        <v>1803</v>
      </c>
      <c r="H16" s="1">
        <v>1537</v>
      </c>
      <c r="I16" s="1">
        <v>1263</v>
      </c>
      <c r="J16" s="1">
        <v>976</v>
      </c>
      <c r="K16" s="1">
        <v>1038</v>
      </c>
      <c r="L16" s="1">
        <v>1071</v>
      </c>
      <c r="M16" s="1">
        <v>909</v>
      </c>
      <c r="N16" s="1">
        <v>670</v>
      </c>
      <c r="O16" s="1">
        <v>468</v>
      </c>
      <c r="P16" s="1">
        <v>356</v>
      </c>
      <c r="Q16" s="1">
        <v>264</v>
      </c>
      <c r="R16" s="1">
        <v>429</v>
      </c>
      <c r="S16">
        <f t="shared" si="0"/>
        <v>9267</v>
      </c>
      <c r="T16" s="1">
        <v>194524</v>
      </c>
      <c r="U16" s="3">
        <v>2012</v>
      </c>
      <c r="V16" s="10">
        <f t="shared" si="1"/>
        <v>20.99104348764433</v>
      </c>
    </row>
    <row r="17" spans="5:22" x14ac:dyDescent="0.3">
      <c r="E17" s="3">
        <v>2013</v>
      </c>
      <c r="F17" s="6">
        <v>1744</v>
      </c>
      <c r="G17" s="1">
        <v>1864</v>
      </c>
      <c r="H17" s="1">
        <v>1581</v>
      </c>
      <c r="I17" s="1">
        <v>1296</v>
      </c>
      <c r="J17" s="1">
        <v>1007</v>
      </c>
      <c r="K17" s="1">
        <v>1009</v>
      </c>
      <c r="L17" s="1">
        <v>1083</v>
      </c>
      <c r="M17" s="1">
        <v>941</v>
      </c>
      <c r="N17" s="1">
        <v>707</v>
      </c>
      <c r="O17" s="1">
        <v>488</v>
      </c>
      <c r="P17" s="1">
        <v>372</v>
      </c>
      <c r="Q17" s="1">
        <v>268</v>
      </c>
      <c r="R17" s="1">
        <v>441</v>
      </c>
      <c r="S17">
        <f t="shared" si="0"/>
        <v>9488</v>
      </c>
      <c r="T17" s="1">
        <v>246827</v>
      </c>
      <c r="U17" s="3">
        <v>2013</v>
      </c>
      <c r="V17" s="10">
        <f t="shared" si="1"/>
        <v>26.014650084317033</v>
      </c>
    </row>
    <row r="18" spans="5:22" x14ac:dyDescent="0.3">
      <c r="E18" s="3">
        <v>2014</v>
      </c>
      <c r="F18" s="6">
        <v>1732</v>
      </c>
      <c r="G18" s="1">
        <v>1905</v>
      </c>
      <c r="H18" s="1">
        <v>1627</v>
      </c>
      <c r="I18" s="1">
        <v>1334</v>
      </c>
      <c r="J18" s="1">
        <v>1040</v>
      </c>
      <c r="K18" s="1">
        <v>987</v>
      </c>
      <c r="L18" s="1">
        <v>1089</v>
      </c>
      <c r="M18" s="1">
        <v>970</v>
      </c>
      <c r="N18" s="1">
        <v>742</v>
      </c>
      <c r="O18" s="1">
        <v>509</v>
      </c>
      <c r="P18" s="1">
        <v>391</v>
      </c>
      <c r="Q18" s="1">
        <v>276</v>
      </c>
      <c r="R18" s="1">
        <v>458</v>
      </c>
      <c r="S18">
        <f t="shared" si="0"/>
        <v>9694</v>
      </c>
      <c r="T18" s="1">
        <v>183789</v>
      </c>
      <c r="U18" s="3">
        <v>2014</v>
      </c>
      <c r="V18" s="10">
        <f t="shared" si="1"/>
        <v>18.959046833092636</v>
      </c>
    </row>
    <row r="19" spans="5:22" x14ac:dyDescent="0.3">
      <c r="E19" s="3">
        <v>2015</v>
      </c>
      <c r="F19" s="6">
        <v>1726</v>
      </c>
      <c r="G19" s="1">
        <v>1945</v>
      </c>
      <c r="H19" s="1">
        <v>1651</v>
      </c>
      <c r="I19" s="1">
        <v>1388</v>
      </c>
      <c r="J19" s="1">
        <v>1078</v>
      </c>
      <c r="K19" s="1">
        <v>965</v>
      </c>
      <c r="L19" s="1">
        <v>1091</v>
      </c>
      <c r="M19" s="1">
        <v>992</v>
      </c>
      <c r="N19" s="1">
        <v>778</v>
      </c>
      <c r="O19" s="1">
        <v>533</v>
      </c>
      <c r="P19" s="1">
        <v>411</v>
      </c>
      <c r="Q19" s="1">
        <v>286</v>
      </c>
      <c r="R19" s="1">
        <v>473</v>
      </c>
      <c r="S19">
        <f t="shared" si="0"/>
        <v>9888</v>
      </c>
      <c r="T19" s="1">
        <v>271532</v>
      </c>
      <c r="U19" s="3">
        <v>2015</v>
      </c>
      <c r="V19" s="10">
        <f t="shared" si="1"/>
        <v>27.460760517799354</v>
      </c>
    </row>
    <row r="20" spans="5:22" x14ac:dyDescent="0.3">
      <c r="E20" s="3">
        <v>2016</v>
      </c>
      <c r="F20" s="6">
        <v>1652</v>
      </c>
      <c r="G20" s="1">
        <v>1950</v>
      </c>
      <c r="H20" s="1">
        <v>1680</v>
      </c>
      <c r="I20" s="1">
        <v>1461</v>
      </c>
      <c r="J20" s="1">
        <v>1121</v>
      </c>
      <c r="K20" s="1">
        <v>980</v>
      </c>
      <c r="L20" s="1">
        <v>1055</v>
      </c>
      <c r="M20" s="1">
        <v>1010</v>
      </c>
      <c r="N20" s="1">
        <v>814</v>
      </c>
      <c r="O20" s="1">
        <v>572</v>
      </c>
      <c r="P20" s="1">
        <v>422</v>
      </c>
      <c r="Q20" s="1">
        <v>298</v>
      </c>
      <c r="R20" s="1">
        <v>486</v>
      </c>
      <c r="S20">
        <f t="shared" si="0"/>
        <v>10071</v>
      </c>
      <c r="T20" s="1">
        <v>215956</v>
      </c>
      <c r="U20" s="3">
        <v>2016</v>
      </c>
      <c r="V20" s="10">
        <f t="shared" si="1"/>
        <v>21.443352199384371</v>
      </c>
    </row>
    <row r="21" spans="5:22" x14ac:dyDescent="0.3">
      <c r="E21" s="3">
        <v>2017</v>
      </c>
      <c r="F21" s="6">
        <v>1572</v>
      </c>
      <c r="G21" s="1">
        <v>1945</v>
      </c>
      <c r="H21" s="1">
        <v>1728</v>
      </c>
      <c r="I21" s="1">
        <v>1510</v>
      </c>
      <c r="J21" s="1">
        <v>1163</v>
      </c>
      <c r="K21" s="1">
        <v>998</v>
      </c>
      <c r="L21" s="1">
        <v>1021</v>
      </c>
      <c r="M21" s="1">
        <v>1030</v>
      </c>
      <c r="N21" s="1">
        <v>845</v>
      </c>
      <c r="O21" s="1">
        <v>604</v>
      </c>
      <c r="P21" s="1">
        <v>440</v>
      </c>
      <c r="Q21" s="1">
        <v>313</v>
      </c>
      <c r="R21" s="1">
        <v>501</v>
      </c>
      <c r="S21">
        <f t="shared" si="0"/>
        <v>10240</v>
      </c>
      <c r="T21" s="1">
        <v>262197</v>
      </c>
      <c r="U21" s="3">
        <v>2017</v>
      </c>
      <c r="V21" s="10">
        <f t="shared" si="1"/>
        <v>25.605175781250001</v>
      </c>
    </row>
    <row r="22" spans="5:22" x14ac:dyDescent="0.3">
      <c r="E22" s="3">
        <v>2018</v>
      </c>
      <c r="F22" s="6">
        <v>1482</v>
      </c>
      <c r="G22" s="1">
        <v>1928</v>
      </c>
      <c r="H22" s="1">
        <v>1785</v>
      </c>
      <c r="I22" s="1">
        <v>1553</v>
      </c>
      <c r="J22" s="1">
        <v>1192</v>
      </c>
      <c r="K22" s="1">
        <v>1032</v>
      </c>
      <c r="L22" s="1">
        <v>995</v>
      </c>
      <c r="M22" s="1">
        <v>1043</v>
      </c>
      <c r="N22" s="1">
        <v>877</v>
      </c>
      <c r="O22" s="1">
        <v>640</v>
      </c>
      <c r="P22" s="1">
        <v>459</v>
      </c>
      <c r="Q22" s="1">
        <v>329</v>
      </c>
      <c r="R22" s="1">
        <v>517</v>
      </c>
      <c r="S22">
        <f t="shared" si="0"/>
        <v>10405</v>
      </c>
      <c r="T22" s="1">
        <v>265019</v>
      </c>
      <c r="U22" s="3">
        <v>2018</v>
      </c>
      <c r="V22" s="10">
        <f t="shared" si="1"/>
        <v>25.470350792888034</v>
      </c>
    </row>
    <row r="23" spans="5:22" x14ac:dyDescent="0.3">
      <c r="E23" s="3">
        <v>2019</v>
      </c>
      <c r="F23" s="6">
        <v>1404</v>
      </c>
      <c r="G23" s="1">
        <v>1914</v>
      </c>
      <c r="H23" s="1">
        <v>1822</v>
      </c>
      <c r="I23" s="1">
        <v>1596</v>
      </c>
      <c r="J23" s="1">
        <v>1225</v>
      </c>
      <c r="K23" s="1">
        <v>1065</v>
      </c>
      <c r="L23" s="1">
        <v>971</v>
      </c>
      <c r="M23" s="1">
        <v>1049</v>
      </c>
      <c r="N23" s="1">
        <v>904</v>
      </c>
      <c r="O23" s="1">
        <v>671</v>
      </c>
      <c r="P23" s="1">
        <v>479</v>
      </c>
      <c r="Q23" s="1">
        <v>344</v>
      </c>
      <c r="R23" s="1">
        <v>533</v>
      </c>
      <c r="S23">
        <f t="shared" si="0"/>
        <v>10546</v>
      </c>
      <c r="T23" s="1">
        <v>305156</v>
      </c>
      <c r="U23" s="3">
        <v>2019</v>
      </c>
      <c r="V23" s="10">
        <f t="shared" si="1"/>
        <v>28.935710221885074</v>
      </c>
    </row>
    <row r="25" spans="5:22" x14ac:dyDescent="0.3">
      <c r="E25" s="16" t="s">
        <v>88</v>
      </c>
      <c r="F25" s="17"/>
      <c r="G25" s="17"/>
      <c r="H25" s="17"/>
      <c r="I25" s="17"/>
      <c r="J25" s="17"/>
      <c r="K25" s="17"/>
      <c r="L25" s="17"/>
      <c r="M25" s="17"/>
      <c r="N25" s="17"/>
      <c r="O25" s="17"/>
    </row>
  </sheetData>
  <mergeCells count="2">
    <mergeCell ref="E1:O1"/>
    <mergeCell ref="E25:O25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4D65E2-1F08-4139-B482-6E0F7609D5B9}">
  <dimension ref="A3:D11"/>
  <sheetViews>
    <sheetView workbookViewId="0">
      <selection activeCell="F14" sqref="F14"/>
    </sheetView>
  </sheetViews>
  <sheetFormatPr baseColWidth="10" defaultRowHeight="14.4" x14ac:dyDescent="0.3"/>
  <sheetData>
    <row r="3" spans="1:4" x14ac:dyDescent="0.3">
      <c r="C3" t="s">
        <v>119</v>
      </c>
      <c r="D3" t="s">
        <v>120</v>
      </c>
    </row>
    <row r="4" spans="1:4" x14ac:dyDescent="0.3">
      <c r="B4">
        <v>1973</v>
      </c>
      <c r="C4">
        <v>3972</v>
      </c>
      <c r="D4" s="1">
        <v>934</v>
      </c>
    </row>
    <row r="5" spans="1:4" x14ac:dyDescent="0.3">
      <c r="B5">
        <v>1984</v>
      </c>
      <c r="C5">
        <v>5371</v>
      </c>
      <c r="D5" s="1">
        <v>1265</v>
      </c>
    </row>
    <row r="6" spans="1:4" x14ac:dyDescent="0.3">
      <c r="B6">
        <v>2000</v>
      </c>
      <c r="C6">
        <v>14186</v>
      </c>
      <c r="D6" s="1">
        <v>6703</v>
      </c>
    </row>
    <row r="7" spans="1:4" x14ac:dyDescent="0.3">
      <c r="B7">
        <v>2011</v>
      </c>
      <c r="C7">
        <v>11895</v>
      </c>
      <c r="D7" s="1">
        <v>11390</v>
      </c>
    </row>
    <row r="11" spans="1:4" ht="15" x14ac:dyDescent="0.3">
      <c r="A11" s="14" t="s">
        <v>121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95FFE7-D286-455B-8EB5-C83F3FFAC636}">
  <dimension ref="B2:F10"/>
  <sheetViews>
    <sheetView workbookViewId="0">
      <selection activeCell="E11" sqref="E11"/>
    </sheetView>
  </sheetViews>
  <sheetFormatPr baseColWidth="10" defaultRowHeight="14.4" x14ac:dyDescent="0.3"/>
  <sheetData>
    <row r="2" spans="2:6" x14ac:dyDescent="0.3">
      <c r="C2" t="s">
        <v>111</v>
      </c>
      <c r="D2" t="s">
        <v>112</v>
      </c>
      <c r="E2" t="s">
        <v>114</v>
      </c>
      <c r="F2" t="s">
        <v>113</v>
      </c>
    </row>
    <row r="3" spans="2:6" x14ac:dyDescent="0.3">
      <c r="B3">
        <v>1973</v>
      </c>
      <c r="C3">
        <v>3972</v>
      </c>
    </row>
    <row r="4" spans="2:6" x14ac:dyDescent="0.3">
      <c r="B4">
        <v>1984</v>
      </c>
      <c r="C4">
        <v>5371</v>
      </c>
    </row>
    <row r="5" spans="2:6" x14ac:dyDescent="0.3">
      <c r="B5">
        <v>2000</v>
      </c>
      <c r="C5">
        <v>14186</v>
      </c>
    </row>
    <row r="6" spans="2:6" x14ac:dyDescent="0.3">
      <c r="B6">
        <v>2011</v>
      </c>
      <c r="C6">
        <v>11895</v>
      </c>
    </row>
    <row r="7" spans="2:6" x14ac:dyDescent="0.3">
      <c r="B7">
        <v>2014</v>
      </c>
      <c r="C7">
        <v>3048</v>
      </c>
      <c r="E7">
        <v>10378</v>
      </c>
      <c r="F7">
        <v>3.3</v>
      </c>
    </row>
    <row r="10" spans="2:6" x14ac:dyDescent="0.3">
      <c r="D10" s="10">
        <f>(E7/F7)</f>
        <v>3144.848484848485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645EF1-CD8A-4C9A-8EEE-C2A310F2E378}">
  <sheetPr>
    <tabColor theme="7" tint="-0.249977111117893"/>
  </sheetPr>
  <dimension ref="E1:R25"/>
  <sheetViews>
    <sheetView topLeftCell="D1" workbookViewId="0">
      <selection activeCell="S14" sqref="S14"/>
    </sheetView>
  </sheetViews>
  <sheetFormatPr baseColWidth="10" defaultRowHeight="14.4" x14ac:dyDescent="0.3"/>
  <sheetData>
    <row r="1" spans="5:18" x14ac:dyDescent="0.3">
      <c r="E1" s="15" t="s">
        <v>71</v>
      </c>
      <c r="F1" s="15"/>
      <c r="G1" s="15"/>
      <c r="H1" s="15"/>
      <c r="I1" s="15"/>
      <c r="J1" s="15"/>
      <c r="K1" s="15"/>
      <c r="L1" s="15"/>
      <c r="M1" s="15"/>
      <c r="N1" s="15"/>
      <c r="O1" s="15"/>
    </row>
    <row r="3" spans="5:18" x14ac:dyDescent="0.3">
      <c r="E3" s="5"/>
      <c r="F3" s="4" t="s">
        <v>1</v>
      </c>
      <c r="G3" s="4" t="s">
        <v>2</v>
      </c>
      <c r="H3" s="4" t="s">
        <v>3</v>
      </c>
      <c r="I3" s="4" t="s">
        <v>4</v>
      </c>
      <c r="J3" s="4" t="s">
        <v>5</v>
      </c>
      <c r="K3" s="4" t="s">
        <v>6</v>
      </c>
      <c r="L3" s="4" t="s">
        <v>7</v>
      </c>
      <c r="M3" s="4" t="s">
        <v>8</v>
      </c>
      <c r="N3" s="4" t="s">
        <v>9</v>
      </c>
      <c r="O3" s="4" t="s">
        <v>10</v>
      </c>
      <c r="P3" s="4" t="s">
        <v>103</v>
      </c>
      <c r="Q3" s="4" t="s">
        <v>104</v>
      </c>
      <c r="R3" s="4" t="s">
        <v>105</v>
      </c>
    </row>
    <row r="4" spans="5:18" x14ac:dyDescent="0.3">
      <c r="E4" s="3">
        <v>2000</v>
      </c>
      <c r="F4" s="6">
        <v>595</v>
      </c>
      <c r="G4" s="1">
        <v>533</v>
      </c>
      <c r="H4" s="1">
        <v>411</v>
      </c>
      <c r="I4" s="1">
        <v>518</v>
      </c>
      <c r="J4" s="1">
        <v>565</v>
      </c>
      <c r="K4" s="1">
        <v>422</v>
      </c>
      <c r="L4" s="1">
        <v>307</v>
      </c>
      <c r="M4" s="1">
        <v>223</v>
      </c>
      <c r="N4" s="1">
        <v>167</v>
      </c>
      <c r="O4" s="1">
        <v>164</v>
      </c>
      <c r="P4" s="1">
        <v>122</v>
      </c>
      <c r="Q4" s="1">
        <v>106</v>
      </c>
      <c r="R4" s="1">
        <v>159</v>
      </c>
    </row>
    <row r="5" spans="5:18" x14ac:dyDescent="0.3">
      <c r="E5" s="3">
        <v>2001</v>
      </c>
      <c r="F5" s="6">
        <v>636</v>
      </c>
      <c r="G5" s="1">
        <v>559</v>
      </c>
      <c r="H5" s="1">
        <v>420</v>
      </c>
      <c r="I5" s="1">
        <v>505</v>
      </c>
      <c r="J5" s="1">
        <v>553</v>
      </c>
      <c r="K5" s="1">
        <v>435</v>
      </c>
      <c r="L5" s="1">
        <v>331</v>
      </c>
      <c r="M5" s="1">
        <v>240</v>
      </c>
      <c r="N5" s="1">
        <v>177</v>
      </c>
      <c r="O5" s="1">
        <v>163</v>
      </c>
      <c r="P5" s="1">
        <v>123</v>
      </c>
      <c r="Q5" s="1">
        <v>107</v>
      </c>
      <c r="R5" s="1">
        <v>161</v>
      </c>
    </row>
    <row r="6" spans="5:18" x14ac:dyDescent="0.3">
      <c r="E6" s="3">
        <v>2002</v>
      </c>
      <c r="F6" s="6">
        <v>668</v>
      </c>
      <c r="G6" s="1">
        <v>583</v>
      </c>
      <c r="H6" s="1">
        <v>428</v>
      </c>
      <c r="I6" s="1">
        <v>490</v>
      </c>
      <c r="J6" s="1">
        <v>537</v>
      </c>
      <c r="K6" s="1">
        <v>446</v>
      </c>
      <c r="L6" s="1">
        <v>355</v>
      </c>
      <c r="M6" s="1">
        <v>260</v>
      </c>
      <c r="N6" s="1">
        <v>186</v>
      </c>
      <c r="O6" s="1">
        <v>163</v>
      </c>
      <c r="P6" s="1">
        <v>123</v>
      </c>
      <c r="Q6" s="1">
        <v>108</v>
      </c>
      <c r="R6" s="1">
        <v>164</v>
      </c>
    </row>
    <row r="7" spans="5:18" x14ac:dyDescent="0.3">
      <c r="E7" s="3">
        <v>2003</v>
      </c>
      <c r="F7" s="6">
        <v>698</v>
      </c>
      <c r="G7" s="1">
        <v>601</v>
      </c>
      <c r="H7" s="1">
        <v>443</v>
      </c>
      <c r="I7" s="1">
        <v>480</v>
      </c>
      <c r="J7" s="1">
        <v>518</v>
      </c>
      <c r="K7" s="1">
        <v>454</v>
      </c>
      <c r="L7" s="1">
        <v>376</v>
      </c>
      <c r="M7" s="1">
        <v>283</v>
      </c>
      <c r="N7" s="1">
        <v>197</v>
      </c>
      <c r="O7" s="1">
        <v>162</v>
      </c>
      <c r="P7" s="1">
        <v>126</v>
      </c>
      <c r="Q7" s="1">
        <v>108</v>
      </c>
      <c r="R7" s="1">
        <v>165</v>
      </c>
    </row>
    <row r="8" spans="5:18" x14ac:dyDescent="0.3">
      <c r="E8" s="3">
        <v>2004</v>
      </c>
      <c r="F8" s="6">
        <v>726</v>
      </c>
      <c r="G8" s="1">
        <v>620</v>
      </c>
      <c r="H8" s="1">
        <v>460</v>
      </c>
      <c r="I8" s="1">
        <v>471</v>
      </c>
      <c r="J8" s="1">
        <v>496</v>
      </c>
      <c r="K8" s="1">
        <v>465</v>
      </c>
      <c r="L8" s="1">
        <v>397</v>
      </c>
      <c r="M8" s="1">
        <v>303</v>
      </c>
      <c r="N8" s="1">
        <v>208</v>
      </c>
      <c r="O8" s="1">
        <v>164</v>
      </c>
      <c r="P8" s="1">
        <v>128</v>
      </c>
      <c r="Q8" s="1">
        <v>108</v>
      </c>
      <c r="R8" s="1">
        <v>168</v>
      </c>
    </row>
    <row r="9" spans="5:18" x14ac:dyDescent="0.3">
      <c r="E9" s="3">
        <v>2005</v>
      </c>
      <c r="F9" s="6">
        <v>746</v>
      </c>
      <c r="G9" s="1">
        <v>646</v>
      </c>
      <c r="H9" s="1">
        <v>478</v>
      </c>
      <c r="I9" s="1">
        <v>466</v>
      </c>
      <c r="J9" s="1">
        <v>473</v>
      </c>
      <c r="K9" s="1">
        <v>468</v>
      </c>
      <c r="L9" s="1">
        <v>418</v>
      </c>
      <c r="M9" s="1">
        <v>327</v>
      </c>
      <c r="N9" s="1">
        <v>219</v>
      </c>
      <c r="O9" s="1">
        <v>164</v>
      </c>
      <c r="P9" s="1">
        <v>130</v>
      </c>
      <c r="Q9" s="1">
        <v>108</v>
      </c>
      <c r="R9" s="1">
        <v>171</v>
      </c>
    </row>
    <row r="10" spans="5:18" x14ac:dyDescent="0.3">
      <c r="E10" s="3">
        <v>2006</v>
      </c>
      <c r="F10" s="6">
        <v>753</v>
      </c>
      <c r="G10" s="1">
        <v>677</v>
      </c>
      <c r="H10" s="1">
        <v>495</v>
      </c>
      <c r="I10" s="1">
        <v>463</v>
      </c>
      <c r="J10" s="1">
        <v>450</v>
      </c>
      <c r="K10" s="1">
        <v>470</v>
      </c>
      <c r="L10" s="1">
        <v>439</v>
      </c>
      <c r="M10" s="1">
        <v>351</v>
      </c>
      <c r="N10" s="1">
        <v>233</v>
      </c>
      <c r="O10" s="1">
        <v>166</v>
      </c>
      <c r="P10" s="1">
        <v>132</v>
      </c>
      <c r="Q10" s="1">
        <v>109</v>
      </c>
      <c r="R10" s="1">
        <v>175</v>
      </c>
    </row>
    <row r="11" spans="5:18" x14ac:dyDescent="0.3">
      <c r="E11" s="3">
        <v>2007</v>
      </c>
      <c r="F11" s="6">
        <v>766</v>
      </c>
      <c r="G11" s="1">
        <v>699</v>
      </c>
      <c r="H11" s="1">
        <v>514</v>
      </c>
      <c r="I11" s="1">
        <v>460</v>
      </c>
      <c r="J11" s="1">
        <v>427</v>
      </c>
      <c r="K11" s="1">
        <v>471</v>
      </c>
      <c r="L11" s="1">
        <v>458</v>
      </c>
      <c r="M11" s="1">
        <v>368</v>
      </c>
      <c r="N11" s="1">
        <v>248</v>
      </c>
      <c r="O11" s="1">
        <v>171</v>
      </c>
      <c r="P11" s="1">
        <v>135</v>
      </c>
      <c r="Q11" s="1">
        <v>111</v>
      </c>
      <c r="R11" s="1">
        <v>177</v>
      </c>
    </row>
    <row r="12" spans="5:18" x14ac:dyDescent="0.3">
      <c r="E12" s="3">
        <v>2008</v>
      </c>
      <c r="F12" s="6">
        <v>784</v>
      </c>
      <c r="G12" s="1">
        <v>716</v>
      </c>
      <c r="H12" s="1">
        <v>525</v>
      </c>
      <c r="I12" s="1">
        <v>467</v>
      </c>
      <c r="J12" s="1">
        <v>408</v>
      </c>
      <c r="K12" s="1">
        <v>469</v>
      </c>
      <c r="L12" s="1">
        <v>476</v>
      </c>
      <c r="M12" s="1">
        <v>386</v>
      </c>
      <c r="N12" s="1">
        <v>266</v>
      </c>
      <c r="O12" s="1">
        <v>173</v>
      </c>
      <c r="P12" s="1">
        <v>139</v>
      </c>
      <c r="Q12" s="1">
        <v>112</v>
      </c>
      <c r="R12" s="1">
        <v>178</v>
      </c>
    </row>
    <row r="13" spans="5:18" x14ac:dyDescent="0.3">
      <c r="E13" s="3">
        <v>2009</v>
      </c>
      <c r="F13" s="6">
        <v>796</v>
      </c>
      <c r="G13" s="1">
        <v>736</v>
      </c>
      <c r="H13" s="1">
        <v>539</v>
      </c>
      <c r="I13" s="1">
        <v>472</v>
      </c>
      <c r="J13" s="1">
        <v>390</v>
      </c>
      <c r="K13" s="1">
        <v>464</v>
      </c>
      <c r="L13" s="1">
        <v>492</v>
      </c>
      <c r="M13" s="1">
        <v>404</v>
      </c>
      <c r="N13" s="1">
        <v>283</v>
      </c>
      <c r="O13" s="1">
        <v>178</v>
      </c>
      <c r="P13" s="1">
        <v>143</v>
      </c>
      <c r="Q13" s="1">
        <v>118</v>
      </c>
      <c r="R13" s="1">
        <v>180</v>
      </c>
    </row>
    <row r="14" spans="5:18" x14ac:dyDescent="0.3">
      <c r="E14" s="3">
        <v>2010</v>
      </c>
      <c r="F14" s="6">
        <v>805</v>
      </c>
      <c r="G14" s="1">
        <v>745</v>
      </c>
      <c r="H14" s="1">
        <v>558</v>
      </c>
      <c r="I14" s="1">
        <v>479</v>
      </c>
      <c r="J14" s="1">
        <v>375</v>
      </c>
      <c r="K14" s="1">
        <v>457</v>
      </c>
      <c r="L14" s="1">
        <v>504</v>
      </c>
      <c r="M14" s="1">
        <v>422</v>
      </c>
      <c r="N14" s="1">
        <v>302</v>
      </c>
      <c r="O14" s="1">
        <v>183</v>
      </c>
      <c r="P14" s="1">
        <v>147</v>
      </c>
      <c r="Q14" s="1">
        <v>119</v>
      </c>
      <c r="R14" s="1">
        <v>184</v>
      </c>
    </row>
    <row r="15" spans="5:18" x14ac:dyDescent="0.3">
      <c r="E15" s="3">
        <v>2011</v>
      </c>
      <c r="F15" s="6">
        <v>783</v>
      </c>
      <c r="G15" s="1">
        <v>764</v>
      </c>
      <c r="H15" s="1">
        <v>599</v>
      </c>
      <c r="I15" s="1">
        <v>495</v>
      </c>
      <c r="J15" s="1">
        <v>383</v>
      </c>
      <c r="K15" s="1">
        <v>438</v>
      </c>
      <c r="L15" s="1">
        <v>498</v>
      </c>
      <c r="M15" s="1">
        <v>437</v>
      </c>
      <c r="N15" s="1">
        <v>323</v>
      </c>
      <c r="O15" s="1">
        <v>197</v>
      </c>
      <c r="P15" s="1">
        <v>150</v>
      </c>
      <c r="Q15" s="1">
        <v>121</v>
      </c>
      <c r="R15" s="1">
        <v>192</v>
      </c>
    </row>
    <row r="16" spans="5:18" x14ac:dyDescent="0.3">
      <c r="E16" s="3">
        <v>2012</v>
      </c>
      <c r="F16" s="6">
        <v>757</v>
      </c>
      <c r="G16" s="1">
        <v>793</v>
      </c>
      <c r="H16" s="1">
        <v>630</v>
      </c>
      <c r="I16" s="1">
        <v>509</v>
      </c>
      <c r="J16" s="1">
        <v>392</v>
      </c>
      <c r="K16" s="1">
        <v>422</v>
      </c>
      <c r="L16" s="1">
        <v>490</v>
      </c>
      <c r="M16" s="1">
        <v>454</v>
      </c>
      <c r="N16" s="1">
        <v>341</v>
      </c>
      <c r="O16" s="1">
        <v>215</v>
      </c>
      <c r="P16" s="1">
        <v>155</v>
      </c>
      <c r="Q16" s="1">
        <v>121</v>
      </c>
      <c r="R16" s="1">
        <v>200</v>
      </c>
    </row>
    <row r="17" spans="5:18" x14ac:dyDescent="0.3">
      <c r="E17" s="3">
        <v>2013</v>
      </c>
      <c r="F17" s="6">
        <v>727</v>
      </c>
      <c r="G17" s="1">
        <v>828</v>
      </c>
      <c r="H17" s="1">
        <v>660</v>
      </c>
      <c r="I17" s="1">
        <v>521</v>
      </c>
      <c r="J17" s="1">
        <v>408</v>
      </c>
      <c r="K17" s="1">
        <v>407</v>
      </c>
      <c r="L17" s="1">
        <v>481</v>
      </c>
      <c r="M17" s="1">
        <v>468</v>
      </c>
      <c r="N17" s="1">
        <v>358</v>
      </c>
      <c r="O17" s="1">
        <v>233</v>
      </c>
      <c r="P17" s="1">
        <v>159</v>
      </c>
      <c r="Q17" s="1">
        <v>124</v>
      </c>
      <c r="R17" s="1">
        <v>207</v>
      </c>
    </row>
    <row r="18" spans="5:18" x14ac:dyDescent="0.3">
      <c r="E18" s="3">
        <v>2014</v>
      </c>
      <c r="F18" s="6">
        <v>701</v>
      </c>
      <c r="G18" s="1">
        <v>853</v>
      </c>
      <c r="H18" s="1">
        <v>689</v>
      </c>
      <c r="I18" s="1">
        <v>532</v>
      </c>
      <c r="J18" s="1">
        <v>423</v>
      </c>
      <c r="K18" s="1">
        <v>393</v>
      </c>
      <c r="L18" s="1">
        <v>468</v>
      </c>
      <c r="M18" s="1">
        <v>479</v>
      </c>
      <c r="N18" s="1">
        <v>376</v>
      </c>
      <c r="O18" s="1">
        <v>251</v>
      </c>
      <c r="P18" s="1">
        <v>166</v>
      </c>
      <c r="Q18" s="1">
        <v>129</v>
      </c>
      <c r="R18" s="1">
        <v>214</v>
      </c>
    </row>
    <row r="19" spans="5:18" x14ac:dyDescent="0.3">
      <c r="E19" s="3">
        <v>2015</v>
      </c>
      <c r="F19" s="6">
        <v>676</v>
      </c>
      <c r="G19" s="1">
        <v>878</v>
      </c>
      <c r="H19" s="1">
        <v>709</v>
      </c>
      <c r="I19" s="1">
        <v>550</v>
      </c>
      <c r="J19" s="1">
        <v>440</v>
      </c>
      <c r="K19" s="1">
        <v>382</v>
      </c>
      <c r="L19" s="1">
        <v>453</v>
      </c>
      <c r="M19" s="1">
        <v>487</v>
      </c>
      <c r="N19" s="1">
        <v>392</v>
      </c>
      <c r="O19" s="1">
        <v>272</v>
      </c>
      <c r="P19" s="1">
        <v>171</v>
      </c>
      <c r="Q19" s="1">
        <v>131</v>
      </c>
      <c r="R19" s="1">
        <v>223</v>
      </c>
    </row>
    <row r="20" spans="5:18" x14ac:dyDescent="0.3">
      <c r="E20" s="3">
        <v>2016</v>
      </c>
      <c r="F20" s="6">
        <v>662</v>
      </c>
      <c r="G20" s="1">
        <v>855</v>
      </c>
      <c r="H20" s="1">
        <v>728</v>
      </c>
      <c r="I20" s="1">
        <v>589</v>
      </c>
      <c r="J20" s="1">
        <v>454</v>
      </c>
      <c r="K20" s="1">
        <v>390</v>
      </c>
      <c r="L20" s="1">
        <v>435</v>
      </c>
      <c r="M20" s="1">
        <v>482</v>
      </c>
      <c r="N20" s="1">
        <v>407</v>
      </c>
      <c r="O20" s="1">
        <v>291</v>
      </c>
      <c r="P20" s="1">
        <v>185</v>
      </c>
      <c r="Q20" s="1">
        <v>134</v>
      </c>
      <c r="R20" s="1">
        <v>230</v>
      </c>
    </row>
    <row r="21" spans="5:18" x14ac:dyDescent="0.3">
      <c r="E21" s="3">
        <v>2017</v>
      </c>
      <c r="F21" s="6">
        <v>648</v>
      </c>
      <c r="G21" s="1">
        <v>831</v>
      </c>
      <c r="H21" s="1">
        <v>756</v>
      </c>
      <c r="I21" s="1">
        <v>621</v>
      </c>
      <c r="J21" s="1">
        <v>470</v>
      </c>
      <c r="K21" s="1">
        <v>400</v>
      </c>
      <c r="L21" s="1">
        <v>418</v>
      </c>
      <c r="M21" s="1">
        <v>474</v>
      </c>
      <c r="N21" s="1">
        <v>422</v>
      </c>
      <c r="O21" s="1">
        <v>306</v>
      </c>
      <c r="P21" s="1">
        <v>202</v>
      </c>
      <c r="Q21" s="1">
        <v>137</v>
      </c>
      <c r="R21" s="1">
        <v>235</v>
      </c>
    </row>
    <row r="22" spans="5:18" x14ac:dyDescent="0.3">
      <c r="E22" s="3">
        <v>2018</v>
      </c>
      <c r="F22" s="6">
        <v>629</v>
      </c>
      <c r="G22" s="1">
        <v>797</v>
      </c>
      <c r="H22" s="1">
        <v>790</v>
      </c>
      <c r="I22" s="1">
        <v>649</v>
      </c>
      <c r="J22" s="1">
        <v>480</v>
      </c>
      <c r="K22" s="1">
        <v>415</v>
      </c>
      <c r="L22" s="1">
        <v>403</v>
      </c>
      <c r="M22" s="1">
        <v>466</v>
      </c>
      <c r="N22" s="1">
        <v>435</v>
      </c>
      <c r="O22" s="1">
        <v>321</v>
      </c>
      <c r="P22" s="1">
        <v>219</v>
      </c>
      <c r="Q22" s="1">
        <v>141</v>
      </c>
      <c r="R22" s="1">
        <v>242</v>
      </c>
    </row>
    <row r="23" spans="5:18" x14ac:dyDescent="0.3">
      <c r="E23" s="3">
        <v>2019</v>
      </c>
      <c r="F23" s="6">
        <v>614</v>
      </c>
      <c r="G23" s="1">
        <v>767</v>
      </c>
      <c r="H23" s="1">
        <v>814</v>
      </c>
      <c r="I23" s="1">
        <v>678</v>
      </c>
      <c r="J23" s="1">
        <v>490</v>
      </c>
      <c r="K23" s="1">
        <v>431</v>
      </c>
      <c r="L23" s="1">
        <v>390</v>
      </c>
      <c r="M23" s="1">
        <v>454</v>
      </c>
      <c r="N23" s="1">
        <v>447</v>
      </c>
      <c r="O23" s="1">
        <v>338</v>
      </c>
      <c r="P23" s="1">
        <v>237</v>
      </c>
      <c r="Q23" s="1">
        <v>145</v>
      </c>
      <c r="R23" s="1">
        <v>250</v>
      </c>
    </row>
    <row r="25" spans="5:18" x14ac:dyDescent="0.3">
      <c r="E25" s="16" t="s">
        <v>88</v>
      </c>
      <c r="F25" s="17"/>
      <c r="G25" s="17"/>
      <c r="H25" s="17"/>
      <c r="I25" s="17"/>
      <c r="J25" s="17"/>
      <c r="K25" s="17"/>
      <c r="L25" s="17"/>
      <c r="M25" s="17"/>
      <c r="N25" s="17"/>
      <c r="O25" s="17"/>
    </row>
  </sheetData>
  <mergeCells count="2">
    <mergeCell ref="E1:O1"/>
    <mergeCell ref="E25:O2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1E8886-B4C8-475D-94D2-D9B42CDFE12A}">
  <sheetPr>
    <tabColor theme="7" tint="-0.249977111117893"/>
  </sheetPr>
  <dimension ref="E1:R25"/>
  <sheetViews>
    <sheetView topLeftCell="D1" workbookViewId="0">
      <selection activeCell="S19" sqref="S19"/>
    </sheetView>
  </sheetViews>
  <sheetFormatPr baseColWidth="10" defaultRowHeight="14.4" x14ac:dyDescent="0.3"/>
  <sheetData>
    <row r="1" spans="5:18" x14ac:dyDescent="0.3">
      <c r="E1" s="15" t="s">
        <v>72</v>
      </c>
      <c r="F1" s="15"/>
      <c r="G1" s="15"/>
      <c r="H1" s="15"/>
      <c r="I1" s="15"/>
      <c r="J1" s="15"/>
      <c r="K1" s="15"/>
      <c r="L1" s="15"/>
      <c r="M1" s="15"/>
      <c r="N1" s="15"/>
      <c r="O1" s="15"/>
    </row>
    <row r="3" spans="5:18" x14ac:dyDescent="0.3">
      <c r="E3" s="5"/>
      <c r="F3" s="4" t="s">
        <v>1</v>
      </c>
      <c r="G3" s="4" t="s">
        <v>2</v>
      </c>
      <c r="H3" s="4" t="s">
        <v>3</v>
      </c>
      <c r="I3" s="4" t="s">
        <v>4</v>
      </c>
      <c r="J3" s="4" t="s">
        <v>5</v>
      </c>
      <c r="K3" s="4" t="s">
        <v>6</v>
      </c>
      <c r="L3" s="4" t="s">
        <v>7</v>
      </c>
      <c r="M3" s="4" t="s">
        <v>8</v>
      </c>
      <c r="N3" s="4" t="s">
        <v>9</v>
      </c>
      <c r="O3" s="4" t="s">
        <v>10</v>
      </c>
      <c r="P3" s="4" t="s">
        <v>103</v>
      </c>
      <c r="Q3" s="4" t="s">
        <v>104</v>
      </c>
      <c r="R3" s="4" t="s">
        <v>105</v>
      </c>
    </row>
    <row r="4" spans="5:18" x14ac:dyDescent="0.3">
      <c r="E4" s="3">
        <v>2000</v>
      </c>
      <c r="F4" s="6" t="s">
        <v>64</v>
      </c>
      <c r="G4" s="1">
        <v>896</v>
      </c>
      <c r="H4" s="1">
        <v>837</v>
      </c>
      <c r="I4" s="1">
        <v>988</v>
      </c>
      <c r="J4" s="1">
        <v>953</v>
      </c>
      <c r="K4" s="1">
        <v>708</v>
      </c>
      <c r="L4" s="1">
        <v>505</v>
      </c>
      <c r="M4" s="1">
        <v>334</v>
      </c>
      <c r="N4" s="1">
        <v>265</v>
      </c>
      <c r="O4" s="1">
        <v>248</v>
      </c>
      <c r="P4" s="1">
        <v>206</v>
      </c>
      <c r="Q4" s="1">
        <v>160</v>
      </c>
      <c r="R4" s="1">
        <v>183</v>
      </c>
    </row>
    <row r="5" spans="5:18" x14ac:dyDescent="0.3">
      <c r="E5" s="3">
        <v>2001</v>
      </c>
      <c r="F5" s="6" t="s">
        <v>73</v>
      </c>
      <c r="G5" s="1">
        <v>961</v>
      </c>
      <c r="H5" s="1">
        <v>846</v>
      </c>
      <c r="I5" s="1">
        <v>954</v>
      </c>
      <c r="J5" s="1">
        <v>940</v>
      </c>
      <c r="K5" s="1">
        <v>748</v>
      </c>
      <c r="L5" s="1">
        <v>553</v>
      </c>
      <c r="M5" s="1">
        <v>365</v>
      </c>
      <c r="N5" s="1">
        <v>278</v>
      </c>
      <c r="O5" s="1">
        <v>251</v>
      </c>
      <c r="P5" s="1">
        <v>215</v>
      </c>
      <c r="Q5" s="1">
        <v>165</v>
      </c>
      <c r="R5" s="1">
        <v>209</v>
      </c>
    </row>
    <row r="6" spans="5:18" x14ac:dyDescent="0.3">
      <c r="E6" s="3">
        <v>2002</v>
      </c>
      <c r="F6" s="6" t="s">
        <v>74</v>
      </c>
      <c r="G6" s="1" t="s">
        <v>17</v>
      </c>
      <c r="H6" s="1">
        <v>861</v>
      </c>
      <c r="I6" s="1">
        <v>917</v>
      </c>
      <c r="J6" s="1">
        <v>924</v>
      </c>
      <c r="K6" s="1">
        <v>788</v>
      </c>
      <c r="L6" s="1">
        <v>597</v>
      </c>
      <c r="M6" s="1">
        <v>399</v>
      </c>
      <c r="N6" s="1">
        <v>291</v>
      </c>
      <c r="O6" s="1">
        <v>248</v>
      </c>
      <c r="P6" s="1">
        <v>210</v>
      </c>
      <c r="Q6" s="1">
        <v>165</v>
      </c>
      <c r="R6" s="1">
        <v>196</v>
      </c>
    </row>
    <row r="7" spans="5:18" x14ac:dyDescent="0.3">
      <c r="E7" s="3">
        <v>2003</v>
      </c>
      <c r="F7" s="6" t="s">
        <v>75</v>
      </c>
      <c r="G7" s="1" t="s">
        <v>38</v>
      </c>
      <c r="H7" s="1">
        <v>882</v>
      </c>
      <c r="I7" s="1">
        <v>890</v>
      </c>
      <c r="J7" s="1">
        <v>904</v>
      </c>
      <c r="K7" s="1">
        <v>822</v>
      </c>
      <c r="L7" s="1">
        <v>639</v>
      </c>
      <c r="M7" s="1">
        <v>433</v>
      </c>
      <c r="N7" s="1">
        <v>303</v>
      </c>
      <c r="O7" s="1">
        <v>250</v>
      </c>
      <c r="P7" s="1">
        <v>218</v>
      </c>
      <c r="Q7" s="1">
        <v>166</v>
      </c>
      <c r="R7" s="1">
        <v>223</v>
      </c>
    </row>
    <row r="8" spans="5:18" x14ac:dyDescent="0.3">
      <c r="E8" s="3">
        <v>2004</v>
      </c>
      <c r="F8" s="6" t="s">
        <v>26</v>
      </c>
      <c r="G8" s="1" t="s">
        <v>76</v>
      </c>
      <c r="H8" s="1">
        <v>907</v>
      </c>
      <c r="I8" s="1">
        <v>865</v>
      </c>
      <c r="J8" s="1">
        <v>875</v>
      </c>
      <c r="K8" s="1">
        <v>854</v>
      </c>
      <c r="L8" s="1">
        <v>681</v>
      </c>
      <c r="M8" s="1">
        <v>468</v>
      </c>
      <c r="N8" s="1">
        <v>319</v>
      </c>
      <c r="O8" s="1">
        <v>251</v>
      </c>
      <c r="P8" s="1">
        <v>227</v>
      </c>
      <c r="Q8" s="1">
        <v>167</v>
      </c>
      <c r="R8" s="1">
        <v>236</v>
      </c>
    </row>
    <row r="9" spans="5:18" x14ac:dyDescent="0.3">
      <c r="E9" s="3">
        <v>2005</v>
      </c>
      <c r="F9" s="6" t="s">
        <v>77</v>
      </c>
      <c r="G9" s="1" t="s">
        <v>78</v>
      </c>
      <c r="H9" s="1">
        <v>937</v>
      </c>
      <c r="I9" s="1">
        <v>845</v>
      </c>
      <c r="J9" s="1">
        <v>845</v>
      </c>
      <c r="K9" s="1">
        <v>878</v>
      </c>
      <c r="L9" s="1">
        <v>723</v>
      </c>
      <c r="M9" s="1">
        <v>508</v>
      </c>
      <c r="N9" s="1">
        <v>335</v>
      </c>
      <c r="O9" s="1">
        <v>256</v>
      </c>
      <c r="P9" s="1">
        <v>233</v>
      </c>
      <c r="Q9" s="1">
        <v>170</v>
      </c>
      <c r="R9" s="1">
        <v>249</v>
      </c>
    </row>
    <row r="10" spans="5:18" x14ac:dyDescent="0.3">
      <c r="E10" s="3">
        <v>2006</v>
      </c>
      <c r="F10" s="6">
        <v>984</v>
      </c>
      <c r="G10" s="1" t="s">
        <v>79</v>
      </c>
      <c r="H10" s="1">
        <v>968</v>
      </c>
      <c r="I10" s="1">
        <v>831</v>
      </c>
      <c r="J10" s="1">
        <v>817</v>
      </c>
      <c r="K10" s="1">
        <v>903</v>
      </c>
      <c r="L10" s="1">
        <v>770</v>
      </c>
      <c r="M10" s="1">
        <v>548</v>
      </c>
      <c r="N10" s="1">
        <v>354</v>
      </c>
      <c r="O10" s="1">
        <v>262</v>
      </c>
      <c r="P10" s="1">
        <v>240</v>
      </c>
      <c r="Q10" s="1">
        <v>174</v>
      </c>
      <c r="R10" s="1">
        <v>265</v>
      </c>
    </row>
    <row r="11" spans="5:18" x14ac:dyDescent="0.3">
      <c r="E11" s="3">
        <v>2007</v>
      </c>
      <c r="F11" s="6">
        <v>937</v>
      </c>
      <c r="G11" s="1" t="s">
        <v>80</v>
      </c>
      <c r="H11" s="1" t="s">
        <v>28</v>
      </c>
      <c r="I11" s="1">
        <v>822</v>
      </c>
      <c r="J11" s="1">
        <v>790</v>
      </c>
      <c r="K11" s="1">
        <v>925</v>
      </c>
      <c r="L11" s="1">
        <v>809</v>
      </c>
      <c r="M11" s="1">
        <v>581</v>
      </c>
      <c r="N11" s="1">
        <v>379</v>
      </c>
      <c r="O11" s="1">
        <v>268</v>
      </c>
      <c r="P11" s="1">
        <v>248</v>
      </c>
      <c r="Q11" s="1">
        <v>178</v>
      </c>
      <c r="R11" s="1">
        <v>279</v>
      </c>
    </row>
    <row r="12" spans="5:18" x14ac:dyDescent="0.3">
      <c r="E12" s="3">
        <v>2008</v>
      </c>
      <c r="F12" s="6">
        <v>895</v>
      </c>
      <c r="G12" s="1" t="s">
        <v>81</v>
      </c>
      <c r="H12" s="1" t="s">
        <v>33</v>
      </c>
      <c r="I12" s="1">
        <v>825</v>
      </c>
      <c r="J12" s="1">
        <v>770</v>
      </c>
      <c r="K12" s="1">
        <v>942</v>
      </c>
      <c r="L12" s="1">
        <v>847</v>
      </c>
      <c r="M12" s="1">
        <v>616</v>
      </c>
      <c r="N12" s="1">
        <v>404</v>
      </c>
      <c r="O12" s="1">
        <v>276</v>
      </c>
      <c r="P12" s="1">
        <v>256</v>
      </c>
      <c r="Q12" s="1">
        <v>183</v>
      </c>
      <c r="R12" s="1">
        <v>299</v>
      </c>
    </row>
    <row r="13" spans="5:18" x14ac:dyDescent="0.3">
      <c r="E13" s="3">
        <v>2009</v>
      </c>
      <c r="F13" s="6">
        <v>842</v>
      </c>
      <c r="G13" s="1" t="s">
        <v>82</v>
      </c>
      <c r="H13" s="1" t="s">
        <v>83</v>
      </c>
      <c r="I13" s="1">
        <v>824</v>
      </c>
      <c r="J13" s="1">
        <v>751</v>
      </c>
      <c r="K13" s="1">
        <v>950</v>
      </c>
      <c r="L13" s="1">
        <v>883</v>
      </c>
      <c r="M13" s="1">
        <v>648</v>
      </c>
      <c r="N13" s="1">
        <v>433</v>
      </c>
      <c r="O13" s="1">
        <v>287</v>
      </c>
      <c r="P13" s="1">
        <v>268</v>
      </c>
      <c r="Q13" s="1">
        <v>192</v>
      </c>
      <c r="R13" s="1">
        <v>312</v>
      </c>
    </row>
    <row r="14" spans="5:18" x14ac:dyDescent="0.3">
      <c r="E14" s="3">
        <v>2010</v>
      </c>
      <c r="F14" s="6">
        <v>789</v>
      </c>
      <c r="G14" s="1" t="s">
        <v>84</v>
      </c>
      <c r="H14" s="1" t="s">
        <v>85</v>
      </c>
      <c r="I14" s="1">
        <v>833</v>
      </c>
      <c r="J14" s="1">
        <v>738</v>
      </c>
      <c r="K14" s="1">
        <v>958</v>
      </c>
      <c r="L14" s="1">
        <v>916</v>
      </c>
      <c r="M14" s="1">
        <v>682</v>
      </c>
      <c r="N14" s="1">
        <v>460</v>
      </c>
      <c r="O14" s="1">
        <v>295</v>
      </c>
      <c r="P14" s="1">
        <v>279</v>
      </c>
      <c r="Q14" s="1">
        <v>198</v>
      </c>
      <c r="R14" s="1">
        <v>328</v>
      </c>
    </row>
    <row r="15" spans="5:18" x14ac:dyDescent="0.3">
      <c r="E15" s="3">
        <v>2011</v>
      </c>
      <c r="F15" s="6">
        <v>786</v>
      </c>
      <c r="G15" s="1" t="s">
        <v>86</v>
      </c>
      <c r="H15" s="1" t="s">
        <v>87</v>
      </c>
      <c r="I15" s="1">
        <v>882</v>
      </c>
      <c r="J15" s="1">
        <v>737</v>
      </c>
      <c r="K15" s="1">
        <v>910</v>
      </c>
      <c r="L15" s="1">
        <v>926</v>
      </c>
      <c r="M15" s="1">
        <v>729</v>
      </c>
      <c r="N15" s="1">
        <v>500</v>
      </c>
      <c r="O15" s="1">
        <v>317</v>
      </c>
      <c r="P15" s="1">
        <v>277</v>
      </c>
      <c r="Q15" s="1">
        <v>206</v>
      </c>
      <c r="R15" s="1">
        <v>339</v>
      </c>
    </row>
    <row r="16" spans="5:18" x14ac:dyDescent="0.3">
      <c r="E16" s="3">
        <v>2012</v>
      </c>
      <c r="F16" s="6">
        <v>778</v>
      </c>
      <c r="G16" s="1">
        <v>1233</v>
      </c>
      <c r="H16" s="1">
        <v>1255</v>
      </c>
      <c r="I16" s="1">
        <v>931</v>
      </c>
      <c r="J16" s="1">
        <v>740</v>
      </c>
      <c r="K16" s="1">
        <v>862</v>
      </c>
      <c r="L16" s="1">
        <v>940</v>
      </c>
      <c r="M16" s="1">
        <v>772</v>
      </c>
      <c r="N16" s="1">
        <v>538</v>
      </c>
      <c r="O16" s="1">
        <v>342</v>
      </c>
      <c r="P16" s="1">
        <v>275</v>
      </c>
      <c r="Q16" s="1">
        <v>214</v>
      </c>
      <c r="R16" s="1">
        <v>350</v>
      </c>
    </row>
    <row r="17" spans="5:18" x14ac:dyDescent="0.3">
      <c r="E17" s="3">
        <v>2013</v>
      </c>
      <c r="F17" s="6">
        <v>768</v>
      </c>
      <c r="G17" s="1">
        <v>1115</v>
      </c>
      <c r="H17" s="1">
        <v>1327</v>
      </c>
      <c r="I17" s="1">
        <v>970</v>
      </c>
      <c r="J17" s="1">
        <v>751</v>
      </c>
      <c r="K17" s="1">
        <v>819</v>
      </c>
      <c r="L17" s="1">
        <v>943</v>
      </c>
      <c r="M17" s="1">
        <v>816</v>
      </c>
      <c r="N17" s="1">
        <v>574</v>
      </c>
      <c r="O17" s="1">
        <v>367</v>
      </c>
      <c r="P17" s="1">
        <v>274</v>
      </c>
      <c r="Q17" s="1">
        <v>222</v>
      </c>
      <c r="R17" s="1">
        <v>359</v>
      </c>
    </row>
    <row r="18" spans="5:18" x14ac:dyDescent="0.3">
      <c r="E18" s="3">
        <v>2014</v>
      </c>
      <c r="F18" s="6">
        <v>760</v>
      </c>
      <c r="G18" s="1">
        <v>984</v>
      </c>
      <c r="H18" s="1">
        <v>1401</v>
      </c>
      <c r="I18" s="1">
        <v>1014</v>
      </c>
      <c r="J18" s="1">
        <v>765</v>
      </c>
      <c r="K18" s="1">
        <v>780</v>
      </c>
      <c r="L18" s="1">
        <v>944</v>
      </c>
      <c r="M18" s="1">
        <v>853</v>
      </c>
      <c r="N18" s="1">
        <v>610</v>
      </c>
      <c r="O18" s="1">
        <v>396</v>
      </c>
      <c r="P18" s="1">
        <v>275</v>
      </c>
      <c r="Q18" s="1">
        <v>235</v>
      </c>
      <c r="R18" s="1">
        <v>371</v>
      </c>
    </row>
    <row r="19" spans="5:18" x14ac:dyDescent="0.3">
      <c r="E19" s="3">
        <v>2015</v>
      </c>
      <c r="F19" s="6">
        <v>754</v>
      </c>
      <c r="G19" s="1">
        <v>852</v>
      </c>
      <c r="H19" s="1">
        <v>1455</v>
      </c>
      <c r="I19" s="1">
        <v>1068</v>
      </c>
      <c r="J19" s="1">
        <v>781</v>
      </c>
      <c r="K19" s="1">
        <v>743</v>
      </c>
      <c r="L19" s="1">
        <v>939</v>
      </c>
      <c r="M19" s="1">
        <v>887</v>
      </c>
      <c r="N19" s="1">
        <v>645</v>
      </c>
      <c r="O19" s="1">
        <v>423</v>
      </c>
      <c r="P19" s="1">
        <v>277</v>
      </c>
      <c r="Q19" s="1">
        <v>246</v>
      </c>
      <c r="R19" s="1">
        <v>382</v>
      </c>
    </row>
    <row r="20" spans="5:18" x14ac:dyDescent="0.3">
      <c r="E20" s="3">
        <v>2016</v>
      </c>
      <c r="F20" s="6">
        <v>792</v>
      </c>
      <c r="G20" s="1">
        <v>849</v>
      </c>
      <c r="H20" s="1">
        <v>1320</v>
      </c>
      <c r="I20" s="1">
        <v>1163</v>
      </c>
      <c r="J20" s="1">
        <v>827</v>
      </c>
      <c r="K20" s="1">
        <v>742</v>
      </c>
      <c r="L20" s="1">
        <v>891</v>
      </c>
      <c r="M20" s="1">
        <v>899</v>
      </c>
      <c r="N20" s="1">
        <v>689</v>
      </c>
      <c r="O20" s="1">
        <v>462</v>
      </c>
      <c r="P20" s="1">
        <v>295</v>
      </c>
      <c r="Q20" s="1">
        <v>245</v>
      </c>
      <c r="R20" s="1">
        <v>395</v>
      </c>
    </row>
    <row r="21" spans="5:18" x14ac:dyDescent="0.3">
      <c r="E21" s="3">
        <v>2017</v>
      </c>
      <c r="F21" s="6">
        <v>827</v>
      </c>
      <c r="G21" s="1">
        <v>844</v>
      </c>
      <c r="H21" s="1">
        <v>1199</v>
      </c>
      <c r="I21" s="1">
        <v>1238</v>
      </c>
      <c r="J21" s="1">
        <v>872</v>
      </c>
      <c r="K21" s="1">
        <v>744</v>
      </c>
      <c r="L21" s="1">
        <v>842</v>
      </c>
      <c r="M21" s="1">
        <v>909</v>
      </c>
      <c r="N21" s="1">
        <v>732</v>
      </c>
      <c r="O21" s="1">
        <v>497</v>
      </c>
      <c r="P21" s="1">
        <v>318</v>
      </c>
      <c r="Q21" s="1">
        <v>242</v>
      </c>
      <c r="R21" s="1">
        <v>409</v>
      </c>
    </row>
    <row r="22" spans="5:18" x14ac:dyDescent="0.3">
      <c r="E22" s="3">
        <v>2018</v>
      </c>
      <c r="F22" s="6">
        <v>858</v>
      </c>
      <c r="G22" s="1">
        <v>832</v>
      </c>
      <c r="H22" s="1">
        <v>1085</v>
      </c>
      <c r="I22" s="1">
        <v>1310</v>
      </c>
      <c r="J22" s="1">
        <v>909</v>
      </c>
      <c r="K22" s="1">
        <v>757</v>
      </c>
      <c r="L22" s="1">
        <v>801</v>
      </c>
      <c r="M22" s="1">
        <v>914</v>
      </c>
      <c r="N22" s="1">
        <v>772</v>
      </c>
      <c r="O22" s="1">
        <v>529</v>
      </c>
      <c r="P22" s="1">
        <v>344</v>
      </c>
      <c r="Q22" s="1">
        <v>244</v>
      </c>
      <c r="R22" s="1">
        <v>424</v>
      </c>
    </row>
    <row r="23" spans="5:18" x14ac:dyDescent="0.3">
      <c r="E23" s="3">
        <v>2019</v>
      </c>
      <c r="F23" s="6">
        <v>896</v>
      </c>
      <c r="G23" s="1">
        <v>822</v>
      </c>
      <c r="H23" s="1">
        <v>955</v>
      </c>
      <c r="I23" s="1">
        <v>1381</v>
      </c>
      <c r="J23" s="1">
        <v>950</v>
      </c>
      <c r="K23" s="1">
        <v>771</v>
      </c>
      <c r="L23" s="1">
        <v>764</v>
      </c>
      <c r="M23" s="1">
        <v>914</v>
      </c>
      <c r="N23" s="1">
        <v>809</v>
      </c>
      <c r="O23" s="1">
        <v>562</v>
      </c>
      <c r="P23" s="1">
        <v>369</v>
      </c>
      <c r="Q23" s="1">
        <v>244</v>
      </c>
      <c r="R23" s="1">
        <v>444</v>
      </c>
    </row>
    <row r="25" spans="5:18" x14ac:dyDescent="0.3">
      <c r="E25" s="16" t="s">
        <v>88</v>
      </c>
      <c r="F25" s="17"/>
      <c r="G25" s="17"/>
      <c r="H25" s="17"/>
      <c r="I25" s="17"/>
      <c r="J25" s="17"/>
      <c r="K25" s="17"/>
      <c r="L25" s="17"/>
      <c r="M25" s="17"/>
      <c r="N25" s="17"/>
      <c r="O25" s="17"/>
    </row>
  </sheetData>
  <mergeCells count="2">
    <mergeCell ref="E1:O1"/>
    <mergeCell ref="E25:O2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FC0BD5-62F1-457C-9BE8-51253209CFA7}">
  <sheetPr>
    <tabColor theme="7" tint="-0.249977111117893"/>
  </sheetPr>
  <dimension ref="E1:O16"/>
  <sheetViews>
    <sheetView topLeftCell="D1" workbookViewId="0">
      <selection activeCell="I4" sqref="I4"/>
    </sheetView>
  </sheetViews>
  <sheetFormatPr baseColWidth="10" defaultRowHeight="14.4" x14ac:dyDescent="0.3"/>
  <cols>
    <col min="9" max="11" width="19.6640625" customWidth="1"/>
  </cols>
  <sheetData>
    <row r="1" spans="5:15" x14ac:dyDescent="0.3">
      <c r="E1" s="15" t="s">
        <v>89</v>
      </c>
      <c r="F1" s="15"/>
      <c r="G1" s="15"/>
      <c r="H1" s="15"/>
      <c r="I1" s="15"/>
      <c r="J1" s="15"/>
      <c r="K1" s="15"/>
      <c r="L1" s="15"/>
      <c r="M1" s="15"/>
      <c r="N1" s="15"/>
      <c r="O1" s="15"/>
    </row>
    <row r="3" spans="5:15" x14ac:dyDescent="0.3">
      <c r="G3" s="5"/>
      <c r="H3" s="7" t="s">
        <v>90</v>
      </c>
      <c r="I3" s="8" t="s">
        <v>91</v>
      </c>
      <c r="J3" s="8" t="s">
        <v>92</v>
      </c>
      <c r="K3" s="8" t="s">
        <v>93</v>
      </c>
    </row>
    <row r="4" spans="5:15" x14ac:dyDescent="0.3">
      <c r="G4" s="2" t="s">
        <v>94</v>
      </c>
      <c r="H4" s="6">
        <v>2160</v>
      </c>
      <c r="I4" s="1">
        <v>1526</v>
      </c>
      <c r="J4" s="1">
        <v>141</v>
      </c>
      <c r="K4" s="1">
        <v>493</v>
      </c>
    </row>
    <row r="5" spans="5:15" x14ac:dyDescent="0.3">
      <c r="G5" s="2" t="s">
        <v>95</v>
      </c>
      <c r="H5" s="6">
        <v>1221</v>
      </c>
      <c r="I5" s="1">
        <v>886</v>
      </c>
      <c r="J5" s="1">
        <v>120</v>
      </c>
      <c r="K5" s="1">
        <v>215</v>
      </c>
    </row>
    <row r="6" spans="5:15" x14ac:dyDescent="0.3">
      <c r="G6" s="2" t="s">
        <v>96</v>
      </c>
      <c r="H6" s="6">
        <v>1995</v>
      </c>
      <c r="I6" s="1">
        <v>1560</v>
      </c>
      <c r="J6" s="1">
        <v>209</v>
      </c>
      <c r="K6" s="1">
        <v>226</v>
      </c>
    </row>
    <row r="7" spans="5:15" x14ac:dyDescent="0.3">
      <c r="G7" s="2"/>
      <c r="I7">
        <f>SUM(I4:I6)</f>
        <v>3972</v>
      </c>
    </row>
    <row r="8" spans="5:15" ht="37.5" customHeight="1" x14ac:dyDescent="0.3">
      <c r="E8" s="17" t="s">
        <v>98</v>
      </c>
      <c r="F8" s="17"/>
      <c r="G8" s="17"/>
      <c r="H8" s="17"/>
      <c r="I8" s="17"/>
      <c r="J8" s="17"/>
      <c r="K8" s="17"/>
      <c r="L8" s="17"/>
      <c r="M8" s="17"/>
      <c r="N8" s="17"/>
      <c r="O8" s="17"/>
    </row>
    <row r="10" spans="5:15" x14ac:dyDescent="0.3">
      <c r="K10" t="s">
        <v>117</v>
      </c>
    </row>
    <row r="11" spans="5:15" x14ac:dyDescent="0.3">
      <c r="H11">
        <v>1973</v>
      </c>
      <c r="I11">
        <v>3972</v>
      </c>
      <c r="L11">
        <v>1973</v>
      </c>
      <c r="M11">
        <v>1984</v>
      </c>
      <c r="N11">
        <v>2000</v>
      </c>
      <c r="O11">
        <v>2011</v>
      </c>
    </row>
    <row r="12" spans="5:15" x14ac:dyDescent="0.3">
      <c r="H12">
        <v>1984</v>
      </c>
      <c r="I12">
        <v>5371</v>
      </c>
      <c r="K12" t="s">
        <v>94</v>
      </c>
      <c r="L12" s="1">
        <v>493</v>
      </c>
      <c r="M12" s="1">
        <v>615</v>
      </c>
      <c r="N12" s="1">
        <v>3175</v>
      </c>
      <c r="O12" s="1">
        <v>5711</v>
      </c>
    </row>
    <row r="13" spans="5:15" x14ac:dyDescent="0.3">
      <c r="H13">
        <v>2000</v>
      </c>
      <c r="I13">
        <v>14186</v>
      </c>
      <c r="K13" t="s">
        <v>95</v>
      </c>
      <c r="L13" s="1">
        <v>215</v>
      </c>
      <c r="M13" s="1">
        <v>338</v>
      </c>
      <c r="N13" s="1">
        <v>1576</v>
      </c>
      <c r="O13" s="1">
        <v>2282</v>
      </c>
    </row>
    <row r="14" spans="5:15" x14ac:dyDescent="0.3">
      <c r="H14">
        <v>2011</v>
      </c>
      <c r="I14">
        <v>11895</v>
      </c>
      <c r="K14" t="s">
        <v>118</v>
      </c>
      <c r="L14" s="1">
        <v>226</v>
      </c>
      <c r="M14" s="1">
        <v>312</v>
      </c>
      <c r="N14" s="1">
        <v>1952</v>
      </c>
      <c r="O14" s="1">
        <v>3397</v>
      </c>
    </row>
    <row r="15" spans="5:15" x14ac:dyDescent="0.3">
      <c r="L15">
        <f>SUM(L12:L14)</f>
        <v>934</v>
      </c>
      <c r="M15">
        <f t="shared" ref="M15:O15" si="0">SUM(M12:M14)</f>
        <v>1265</v>
      </c>
      <c r="N15">
        <f t="shared" si="0"/>
        <v>6703</v>
      </c>
      <c r="O15">
        <f t="shared" si="0"/>
        <v>11390</v>
      </c>
    </row>
    <row r="16" spans="5:15" x14ac:dyDescent="0.3">
      <c r="L16" s="1">
        <v>934</v>
      </c>
      <c r="M16" s="1">
        <v>1265</v>
      </c>
      <c r="N16" s="1">
        <v>6703</v>
      </c>
      <c r="O16" s="1">
        <v>11390</v>
      </c>
    </row>
  </sheetData>
  <mergeCells count="2">
    <mergeCell ref="E1:O1"/>
    <mergeCell ref="E8:O8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E98653-3273-427F-9212-9D24288180E0}">
  <sheetPr>
    <tabColor theme="7" tint="-0.249977111117893"/>
  </sheetPr>
  <dimension ref="E1:O8"/>
  <sheetViews>
    <sheetView topLeftCell="D1" workbookViewId="0">
      <selection activeCell="K4" sqref="K4:K6"/>
    </sheetView>
  </sheetViews>
  <sheetFormatPr baseColWidth="10" defaultRowHeight="14.4" x14ac:dyDescent="0.3"/>
  <cols>
    <col min="9" max="11" width="18.88671875" customWidth="1"/>
  </cols>
  <sheetData>
    <row r="1" spans="5:15" x14ac:dyDescent="0.3">
      <c r="E1" s="15" t="s">
        <v>99</v>
      </c>
      <c r="F1" s="15"/>
      <c r="G1" s="15"/>
      <c r="H1" s="15"/>
      <c r="I1" s="15"/>
      <c r="J1" s="15"/>
      <c r="K1" s="15"/>
      <c r="L1" s="15"/>
      <c r="M1" s="15"/>
      <c r="N1" s="15"/>
      <c r="O1" s="15"/>
    </row>
    <row r="3" spans="5:15" x14ac:dyDescent="0.3">
      <c r="G3" s="5"/>
      <c r="H3" s="7" t="s">
        <v>90</v>
      </c>
      <c r="I3" s="8" t="s">
        <v>91</v>
      </c>
      <c r="J3" s="8" t="s">
        <v>92</v>
      </c>
      <c r="K3" s="8" t="s">
        <v>93</v>
      </c>
    </row>
    <row r="4" spans="5:15" x14ac:dyDescent="0.3">
      <c r="G4" s="2" t="s">
        <v>94</v>
      </c>
      <c r="H4" s="6">
        <v>3049</v>
      </c>
      <c r="I4" s="1">
        <v>2095</v>
      </c>
      <c r="J4" s="1">
        <v>339</v>
      </c>
      <c r="K4" s="1">
        <v>615</v>
      </c>
    </row>
    <row r="5" spans="5:15" x14ac:dyDescent="0.3">
      <c r="G5" s="2" t="s">
        <v>95</v>
      </c>
      <c r="H5" s="6">
        <v>1698</v>
      </c>
      <c r="I5" s="1">
        <v>1209</v>
      </c>
      <c r="J5" s="1">
        <v>151</v>
      </c>
      <c r="K5" s="1">
        <v>338</v>
      </c>
    </row>
    <row r="6" spans="5:15" x14ac:dyDescent="0.3">
      <c r="G6" s="2" t="s">
        <v>96</v>
      </c>
      <c r="H6" s="6">
        <v>2677</v>
      </c>
      <c r="I6" s="1">
        <v>2067</v>
      </c>
      <c r="J6" s="1">
        <v>298</v>
      </c>
      <c r="K6" s="1">
        <v>312</v>
      </c>
    </row>
    <row r="7" spans="5:15" x14ac:dyDescent="0.3">
      <c r="G7" s="2"/>
      <c r="I7">
        <f>SUM(I4:I6)</f>
        <v>5371</v>
      </c>
    </row>
    <row r="8" spans="5:15" ht="46.5" customHeight="1" x14ac:dyDescent="0.3">
      <c r="E8" s="17" t="s">
        <v>97</v>
      </c>
      <c r="F8" s="17"/>
      <c r="G8" s="17"/>
      <c r="H8" s="17"/>
      <c r="I8" s="17"/>
      <c r="J8" s="17"/>
      <c r="K8" s="17"/>
      <c r="L8" s="17"/>
      <c r="M8" s="17"/>
      <c r="N8" s="17"/>
      <c r="O8" s="17"/>
    </row>
  </sheetData>
  <mergeCells count="2">
    <mergeCell ref="E1:O1"/>
    <mergeCell ref="E8:O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04F8C8-9322-4659-B26D-A68B9770AE27}">
  <sheetPr>
    <tabColor theme="7" tint="-0.249977111117893"/>
  </sheetPr>
  <dimension ref="E1:O14"/>
  <sheetViews>
    <sheetView topLeftCell="E5" workbookViewId="0">
      <selection activeCell="J11" sqref="J11:J13"/>
    </sheetView>
  </sheetViews>
  <sheetFormatPr baseColWidth="10" defaultRowHeight="14.4" x14ac:dyDescent="0.3"/>
  <cols>
    <col min="9" max="11" width="21.88671875" customWidth="1"/>
  </cols>
  <sheetData>
    <row r="1" spans="5:15" x14ac:dyDescent="0.3">
      <c r="E1" s="15" t="s">
        <v>100</v>
      </c>
      <c r="F1" s="15"/>
      <c r="G1" s="15"/>
      <c r="H1" s="15"/>
      <c r="I1" s="15"/>
      <c r="J1" s="15"/>
      <c r="K1" s="15"/>
      <c r="L1" s="15"/>
      <c r="M1" s="15"/>
      <c r="N1" s="15"/>
      <c r="O1" s="15"/>
    </row>
    <row r="3" spans="5:15" x14ac:dyDescent="0.3">
      <c r="G3" s="5"/>
      <c r="H3" s="7" t="s">
        <v>90</v>
      </c>
      <c r="I3" s="8" t="s">
        <v>91</v>
      </c>
      <c r="J3" s="8" t="s">
        <v>92</v>
      </c>
      <c r="K3" s="8" t="s">
        <v>93</v>
      </c>
    </row>
    <row r="4" spans="5:15" x14ac:dyDescent="0.3">
      <c r="G4" s="2" t="s">
        <v>94</v>
      </c>
      <c r="H4" s="6">
        <v>9984</v>
      </c>
      <c r="I4" s="1">
        <v>6010</v>
      </c>
      <c r="J4" s="1">
        <v>798</v>
      </c>
      <c r="K4" s="1">
        <v>3175</v>
      </c>
    </row>
    <row r="5" spans="5:15" x14ac:dyDescent="0.3">
      <c r="G5" s="2" t="s">
        <v>95</v>
      </c>
      <c r="H5" s="6">
        <v>4677</v>
      </c>
      <c r="I5" s="1">
        <v>2782</v>
      </c>
      <c r="J5" s="1">
        <v>319</v>
      </c>
      <c r="K5" s="1">
        <v>1576</v>
      </c>
    </row>
    <row r="6" spans="5:15" x14ac:dyDescent="0.3">
      <c r="G6" s="2" t="s">
        <v>96</v>
      </c>
      <c r="H6" s="6">
        <v>8198</v>
      </c>
      <c r="I6" s="1">
        <v>5394</v>
      </c>
      <c r="J6" s="1">
        <v>852</v>
      </c>
      <c r="K6" s="1">
        <v>1952</v>
      </c>
    </row>
    <row r="7" spans="5:15" x14ac:dyDescent="0.3">
      <c r="G7" s="2"/>
      <c r="I7">
        <f>SUM(I4:I6)</f>
        <v>14186</v>
      </c>
    </row>
    <row r="8" spans="5:15" ht="26.25" customHeight="1" x14ac:dyDescent="0.3">
      <c r="E8" s="17" t="s">
        <v>101</v>
      </c>
      <c r="F8" s="17"/>
      <c r="G8" s="17"/>
      <c r="H8" s="17"/>
      <c r="I8" s="17"/>
      <c r="J8" s="17"/>
      <c r="K8" s="17"/>
      <c r="L8" s="17"/>
      <c r="M8" s="17"/>
      <c r="N8" s="17"/>
      <c r="O8" s="17"/>
    </row>
    <row r="10" spans="5:15" x14ac:dyDescent="0.3">
      <c r="H10" s="8" t="s">
        <v>115</v>
      </c>
      <c r="I10" s="8" t="s">
        <v>116</v>
      </c>
      <c r="J10" s="8" t="s">
        <v>117</v>
      </c>
    </row>
    <row r="11" spans="5:15" x14ac:dyDescent="0.3">
      <c r="G11" s="13" t="s">
        <v>94</v>
      </c>
      <c r="H11" s="1">
        <v>6010</v>
      </c>
      <c r="I11" s="1">
        <v>798</v>
      </c>
      <c r="J11" s="1">
        <v>3175</v>
      </c>
    </row>
    <row r="12" spans="5:15" x14ac:dyDescent="0.3">
      <c r="G12" s="13" t="s">
        <v>95</v>
      </c>
      <c r="H12" s="1">
        <v>2782</v>
      </c>
      <c r="I12" s="1">
        <v>319</v>
      </c>
      <c r="J12" s="1">
        <v>1576</v>
      </c>
    </row>
    <row r="13" spans="5:15" x14ac:dyDescent="0.3">
      <c r="G13" s="13" t="s">
        <v>96</v>
      </c>
      <c r="H13" s="1">
        <v>5394</v>
      </c>
      <c r="I13" s="1">
        <v>852</v>
      </c>
      <c r="J13" s="1">
        <v>1952</v>
      </c>
    </row>
    <row r="14" spans="5:15" x14ac:dyDescent="0.3">
      <c r="G14" s="12"/>
    </row>
  </sheetData>
  <mergeCells count="2">
    <mergeCell ref="E1:O1"/>
    <mergeCell ref="E8:O8"/>
  </mergeCells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41DA65-DB38-405F-801E-072C13416B4D}">
  <sheetPr>
    <tabColor theme="7" tint="-0.249977111117893"/>
  </sheetPr>
  <dimension ref="A1:O27"/>
  <sheetViews>
    <sheetView topLeftCell="A10" workbookViewId="0">
      <selection activeCell="C25" sqref="C25:C27"/>
    </sheetView>
  </sheetViews>
  <sheetFormatPr baseColWidth="10" defaultRowHeight="14.4" x14ac:dyDescent="0.3"/>
  <cols>
    <col min="3" max="4" width="14.33203125" customWidth="1"/>
    <col min="5" max="5" width="18.44140625" customWidth="1"/>
    <col min="9" max="11" width="21.6640625" customWidth="1"/>
  </cols>
  <sheetData>
    <row r="1" spans="2:15" x14ac:dyDescent="0.3">
      <c r="E1" s="15" t="s">
        <v>100</v>
      </c>
      <c r="F1" s="15"/>
      <c r="G1" s="15"/>
      <c r="H1" s="15"/>
      <c r="I1" s="15"/>
      <c r="J1" s="15"/>
      <c r="K1" s="15"/>
      <c r="L1" s="15"/>
      <c r="M1" s="15"/>
      <c r="N1" s="15"/>
      <c r="O1" s="15"/>
    </row>
    <row r="3" spans="2:15" x14ac:dyDescent="0.3">
      <c r="G3" s="5"/>
      <c r="H3" s="7" t="s">
        <v>90</v>
      </c>
      <c r="I3" s="8" t="s">
        <v>91</v>
      </c>
      <c r="J3" s="8" t="s">
        <v>92</v>
      </c>
      <c r="K3" s="8" t="s">
        <v>93</v>
      </c>
    </row>
    <row r="4" spans="2:15" x14ac:dyDescent="0.3">
      <c r="G4" s="2" t="s">
        <v>94</v>
      </c>
      <c r="H4" s="6">
        <v>11800</v>
      </c>
      <c r="I4" s="1">
        <v>4862</v>
      </c>
      <c r="J4" s="1">
        <v>1227</v>
      </c>
      <c r="K4" s="1">
        <v>5711</v>
      </c>
    </row>
    <row r="5" spans="2:15" x14ac:dyDescent="0.3">
      <c r="G5" s="2" t="s">
        <v>95</v>
      </c>
      <c r="H5" s="6">
        <v>5164</v>
      </c>
      <c r="I5" s="1">
        <v>2345</v>
      </c>
      <c r="J5" s="1">
        <v>537</v>
      </c>
      <c r="K5" s="1">
        <v>2282</v>
      </c>
    </row>
    <row r="6" spans="2:15" x14ac:dyDescent="0.3">
      <c r="G6" s="2" t="s">
        <v>96</v>
      </c>
      <c r="H6" s="6">
        <v>9084</v>
      </c>
      <c r="I6" s="1">
        <v>4688</v>
      </c>
      <c r="J6" s="1">
        <v>999</v>
      </c>
      <c r="K6" s="1">
        <v>3397</v>
      </c>
    </row>
    <row r="7" spans="2:15" x14ac:dyDescent="0.3">
      <c r="G7" s="2"/>
      <c r="I7">
        <f>SUM(I4:I6)</f>
        <v>11895</v>
      </c>
    </row>
    <row r="8" spans="2:15" ht="21.75" customHeight="1" x14ac:dyDescent="0.3">
      <c r="E8" s="17" t="s">
        <v>102</v>
      </c>
      <c r="F8" s="17"/>
      <c r="G8" s="17"/>
      <c r="H8" s="17"/>
      <c r="I8" s="17"/>
      <c r="J8" s="17"/>
      <c r="K8" s="17"/>
      <c r="L8" s="17"/>
      <c r="M8" s="17"/>
      <c r="N8" s="17"/>
      <c r="O8" s="17"/>
    </row>
    <row r="11" spans="2:15" x14ac:dyDescent="0.3">
      <c r="I11">
        <v>1984</v>
      </c>
      <c r="J11">
        <v>5371</v>
      </c>
      <c r="K11">
        <v>94622</v>
      </c>
      <c r="L11">
        <v>1984</v>
      </c>
      <c r="M11" s="10">
        <f>(K11/J11)</f>
        <v>17.617203500279278</v>
      </c>
    </row>
    <row r="12" spans="2:15" x14ac:dyDescent="0.3">
      <c r="I12">
        <v>2000</v>
      </c>
      <c r="J12">
        <v>14186</v>
      </c>
      <c r="K12">
        <v>206257</v>
      </c>
      <c r="L12">
        <v>2000</v>
      </c>
      <c r="M12" s="10">
        <f t="shared" ref="M12:M13" si="0">(K12/J12)</f>
        <v>14.539475539264064</v>
      </c>
    </row>
    <row r="13" spans="2:15" x14ac:dyDescent="0.3">
      <c r="C13" s="8" t="s">
        <v>115</v>
      </c>
      <c r="D13" s="8" t="s">
        <v>116</v>
      </c>
      <c r="E13" s="8" t="s">
        <v>117</v>
      </c>
      <c r="I13">
        <v>2010</v>
      </c>
      <c r="J13">
        <v>11895</v>
      </c>
      <c r="K13">
        <v>166638</v>
      </c>
      <c r="L13">
        <v>2010</v>
      </c>
      <c r="M13" s="10">
        <f t="shared" si="0"/>
        <v>14.009079445145019</v>
      </c>
    </row>
    <row r="14" spans="2:15" x14ac:dyDescent="0.3">
      <c r="B14" s="2" t="s">
        <v>94</v>
      </c>
      <c r="C14" s="1">
        <v>4862</v>
      </c>
      <c r="D14" s="1">
        <v>1227</v>
      </c>
      <c r="E14" s="1">
        <v>5711</v>
      </c>
    </row>
    <row r="15" spans="2:15" x14ac:dyDescent="0.3">
      <c r="B15" s="2" t="s">
        <v>95</v>
      </c>
      <c r="C15" s="1">
        <v>2345</v>
      </c>
      <c r="D15" s="1">
        <v>537</v>
      </c>
      <c r="E15" s="1">
        <v>2282</v>
      </c>
    </row>
    <row r="16" spans="2:15" x14ac:dyDescent="0.3">
      <c r="B16" s="2" t="s">
        <v>96</v>
      </c>
      <c r="C16" s="1">
        <v>4688</v>
      </c>
      <c r="D16" s="1">
        <v>999</v>
      </c>
      <c r="E16" s="1">
        <v>3397</v>
      </c>
    </row>
    <row r="17" spans="1:3" x14ac:dyDescent="0.3">
      <c r="A17" t="s">
        <v>115</v>
      </c>
    </row>
    <row r="18" spans="1:3" x14ac:dyDescent="0.3">
      <c r="B18">
        <v>2000</v>
      </c>
      <c r="C18" s="1">
        <v>2011</v>
      </c>
    </row>
    <row r="19" spans="1:3" x14ac:dyDescent="0.3">
      <c r="A19" t="s">
        <v>94</v>
      </c>
      <c r="B19" s="1">
        <v>6010</v>
      </c>
      <c r="C19" s="1">
        <v>4862</v>
      </c>
    </row>
    <row r="20" spans="1:3" x14ac:dyDescent="0.3">
      <c r="A20" t="s">
        <v>95</v>
      </c>
      <c r="B20" s="1">
        <v>2782</v>
      </c>
      <c r="C20" s="1">
        <v>2345</v>
      </c>
    </row>
    <row r="21" spans="1:3" x14ac:dyDescent="0.3">
      <c r="A21" t="s">
        <v>118</v>
      </c>
      <c r="B21" s="1">
        <v>5394</v>
      </c>
      <c r="C21" s="1">
        <v>4688</v>
      </c>
    </row>
    <row r="23" spans="1:3" x14ac:dyDescent="0.3">
      <c r="A23" t="s">
        <v>117</v>
      </c>
    </row>
    <row r="24" spans="1:3" x14ac:dyDescent="0.3">
      <c r="B24">
        <v>2000</v>
      </c>
      <c r="C24" s="1">
        <v>2011</v>
      </c>
    </row>
    <row r="25" spans="1:3" x14ac:dyDescent="0.3">
      <c r="A25" t="s">
        <v>94</v>
      </c>
      <c r="B25" s="1">
        <v>3175</v>
      </c>
      <c r="C25" s="1">
        <v>5711</v>
      </c>
    </row>
    <row r="26" spans="1:3" x14ac:dyDescent="0.3">
      <c r="A26" t="s">
        <v>95</v>
      </c>
      <c r="B26" s="1">
        <v>1576</v>
      </c>
      <c r="C26" s="1">
        <v>2282</v>
      </c>
    </row>
    <row r="27" spans="1:3" x14ac:dyDescent="0.3">
      <c r="A27" t="s">
        <v>118</v>
      </c>
      <c r="B27" s="1">
        <v>1952</v>
      </c>
      <c r="C27" s="1">
        <v>3397</v>
      </c>
    </row>
  </sheetData>
  <mergeCells count="2">
    <mergeCell ref="E1:O1"/>
    <mergeCell ref="E8:O8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18AEDD-9482-4FFE-B40F-10CE2B742D2A}">
  <dimension ref="B2:G42"/>
  <sheetViews>
    <sheetView tabSelected="1" workbookViewId="0">
      <selection activeCell="C6" sqref="C6"/>
    </sheetView>
  </sheetViews>
  <sheetFormatPr baseColWidth="10" defaultRowHeight="14.4" x14ac:dyDescent="0.3"/>
  <sheetData>
    <row r="2" spans="2:7" x14ac:dyDescent="0.3">
      <c r="C2" t="s">
        <v>106</v>
      </c>
      <c r="D2" t="s">
        <v>107</v>
      </c>
    </row>
    <row r="3" spans="2:7" x14ac:dyDescent="0.3">
      <c r="B3">
        <v>1973</v>
      </c>
      <c r="C3">
        <v>1526</v>
      </c>
      <c r="D3">
        <v>27355</v>
      </c>
      <c r="F3">
        <v>1973</v>
      </c>
      <c r="G3" s="10">
        <f>(D3/C3)</f>
        <v>17.9259501965924</v>
      </c>
    </row>
    <row r="4" spans="2:7" x14ac:dyDescent="0.3">
      <c r="B4">
        <v>1984</v>
      </c>
      <c r="C4">
        <v>2095</v>
      </c>
      <c r="D4">
        <v>94622</v>
      </c>
      <c r="F4">
        <v>1984</v>
      </c>
      <c r="G4" s="10">
        <f t="shared" ref="G4:G6" si="0">(D4/C4)</f>
        <v>45.165632458233887</v>
      </c>
    </row>
    <row r="5" spans="2:7" x14ac:dyDescent="0.3">
      <c r="B5">
        <v>2000</v>
      </c>
      <c r="C5">
        <v>6010</v>
      </c>
      <c r="D5">
        <v>206257</v>
      </c>
      <c r="F5">
        <v>2000</v>
      </c>
      <c r="G5" s="10">
        <f t="shared" si="0"/>
        <v>34.318968386023293</v>
      </c>
    </row>
    <row r="6" spans="2:7" x14ac:dyDescent="0.3">
      <c r="B6">
        <v>2010</v>
      </c>
      <c r="C6">
        <v>4862</v>
      </c>
      <c r="D6">
        <v>166638</v>
      </c>
      <c r="F6">
        <v>2010</v>
      </c>
      <c r="G6" s="10">
        <f t="shared" si="0"/>
        <v>34.273549979432332</v>
      </c>
    </row>
    <row r="8" spans="2:7" x14ac:dyDescent="0.3">
      <c r="E8">
        <f>(C6*100/C5)</f>
        <v>80.898502495840262</v>
      </c>
    </row>
    <row r="11" spans="2:7" x14ac:dyDescent="0.3">
      <c r="B11" s="11">
        <v>2010</v>
      </c>
      <c r="C11" s="1">
        <v>166638</v>
      </c>
      <c r="D11" s="11">
        <v>2010</v>
      </c>
      <c r="E11" s="10">
        <f>(C11/$C$6)</f>
        <v>34.273549979432332</v>
      </c>
    </row>
    <row r="12" spans="2:7" x14ac:dyDescent="0.3">
      <c r="B12" s="11">
        <v>2011</v>
      </c>
      <c r="C12" s="1">
        <v>188336</v>
      </c>
      <c r="D12" s="11">
        <v>2011</v>
      </c>
      <c r="E12" s="10">
        <f t="shared" ref="E12:E20" si="1">(C12/$C$6)</f>
        <v>38.736322501028383</v>
      </c>
    </row>
    <row r="13" spans="2:7" x14ac:dyDescent="0.3">
      <c r="B13" s="11">
        <v>2012</v>
      </c>
      <c r="C13" s="1">
        <v>194524</v>
      </c>
      <c r="D13" s="11">
        <v>2012</v>
      </c>
      <c r="E13" s="10">
        <f t="shared" si="1"/>
        <v>40.009049773755656</v>
      </c>
    </row>
    <row r="14" spans="2:7" x14ac:dyDescent="0.3">
      <c r="B14" s="11">
        <v>2013</v>
      </c>
      <c r="C14" s="1">
        <v>246827</v>
      </c>
      <c r="D14" s="11">
        <v>2013</v>
      </c>
      <c r="E14" s="10">
        <f t="shared" si="1"/>
        <v>50.766556972439325</v>
      </c>
    </row>
    <row r="15" spans="2:7" x14ac:dyDescent="0.3">
      <c r="B15" s="11">
        <v>2014</v>
      </c>
      <c r="C15" s="1">
        <v>183789</v>
      </c>
      <c r="D15" s="11">
        <v>2014</v>
      </c>
      <c r="E15" s="10">
        <f t="shared" si="1"/>
        <v>37.801110654051833</v>
      </c>
    </row>
    <row r="16" spans="2:7" x14ac:dyDescent="0.3">
      <c r="B16" s="11">
        <v>2015</v>
      </c>
      <c r="C16" s="1">
        <v>271532</v>
      </c>
      <c r="D16" s="11">
        <v>2015</v>
      </c>
      <c r="E16" s="10">
        <f t="shared" si="1"/>
        <v>55.847799259563963</v>
      </c>
    </row>
    <row r="17" spans="2:5" x14ac:dyDescent="0.3">
      <c r="B17" s="11">
        <v>2016</v>
      </c>
      <c r="C17" s="1">
        <v>215956</v>
      </c>
      <c r="D17" s="11">
        <v>2016</v>
      </c>
      <c r="E17" s="10">
        <f t="shared" si="1"/>
        <v>44.417112299465238</v>
      </c>
    </row>
    <row r="18" spans="2:5" x14ac:dyDescent="0.3">
      <c r="B18" s="11">
        <v>2017</v>
      </c>
      <c r="C18" s="1">
        <v>262197</v>
      </c>
      <c r="D18" s="11">
        <v>2017</v>
      </c>
      <c r="E18" s="10">
        <f t="shared" si="1"/>
        <v>53.927807486631018</v>
      </c>
    </row>
    <row r="19" spans="2:5" x14ac:dyDescent="0.3">
      <c r="B19" s="11">
        <v>2018</v>
      </c>
      <c r="C19" s="1">
        <v>265019</v>
      </c>
      <c r="D19" s="11">
        <v>2018</v>
      </c>
      <c r="E19" s="10">
        <f t="shared" si="1"/>
        <v>54.508227067050598</v>
      </c>
    </row>
    <row r="20" spans="2:5" x14ac:dyDescent="0.3">
      <c r="B20" s="11">
        <v>2019</v>
      </c>
      <c r="C20" s="1">
        <v>305156</v>
      </c>
      <c r="D20" s="11">
        <v>2019</v>
      </c>
      <c r="E20" s="10">
        <f t="shared" si="1"/>
        <v>62.763471822295351</v>
      </c>
    </row>
    <row r="23" spans="2:5" x14ac:dyDescent="0.3">
      <c r="B23" s="11">
        <v>2000</v>
      </c>
      <c r="C23" s="1">
        <v>206257</v>
      </c>
      <c r="D23" s="11">
        <v>2000</v>
      </c>
      <c r="E23" s="10">
        <f>(C23/$C$5)</f>
        <v>34.318968386023293</v>
      </c>
    </row>
    <row r="24" spans="2:5" x14ac:dyDescent="0.3">
      <c r="B24" s="11">
        <v>2001</v>
      </c>
      <c r="C24" s="1">
        <v>213067</v>
      </c>
      <c r="D24" s="11">
        <v>2001</v>
      </c>
      <c r="E24" s="10">
        <f t="shared" ref="E24:E32" si="2">(C24/$C$5)</f>
        <v>35.452079866888518</v>
      </c>
    </row>
    <row r="25" spans="2:5" x14ac:dyDescent="0.3">
      <c r="B25" s="11">
        <v>2002</v>
      </c>
      <c r="C25" s="1">
        <v>242824</v>
      </c>
      <c r="D25" s="11">
        <v>2002</v>
      </c>
      <c r="E25" s="10">
        <f t="shared" si="2"/>
        <v>40.403327787021631</v>
      </c>
    </row>
    <row r="26" spans="2:5" x14ac:dyDescent="0.3">
      <c r="B26" s="11">
        <v>2003</v>
      </c>
      <c r="C26" s="1">
        <v>166296</v>
      </c>
      <c r="D26" s="11">
        <v>2003</v>
      </c>
      <c r="E26" s="10">
        <f t="shared" si="2"/>
        <v>27.669883527454243</v>
      </c>
    </row>
    <row r="27" spans="2:5" x14ac:dyDescent="0.3">
      <c r="B27" s="11">
        <v>2004</v>
      </c>
      <c r="C27" s="1">
        <v>218033</v>
      </c>
      <c r="D27" s="11">
        <v>2004</v>
      </c>
      <c r="E27" s="10">
        <f t="shared" si="2"/>
        <v>36.278369384359401</v>
      </c>
    </row>
    <row r="28" spans="2:5" x14ac:dyDescent="0.3">
      <c r="B28" s="11">
        <v>2005</v>
      </c>
      <c r="C28" s="1">
        <v>163383</v>
      </c>
      <c r="D28" s="11">
        <v>2005</v>
      </c>
      <c r="E28" s="10">
        <f t="shared" si="2"/>
        <v>27.185191347753744</v>
      </c>
    </row>
    <row r="29" spans="2:5" x14ac:dyDescent="0.3">
      <c r="B29" s="11">
        <v>2006</v>
      </c>
      <c r="C29" s="1">
        <v>178186</v>
      </c>
      <c r="D29" s="11">
        <v>2006</v>
      </c>
      <c r="E29" s="10">
        <f t="shared" si="2"/>
        <v>29.648252911813643</v>
      </c>
    </row>
    <row r="30" spans="2:5" x14ac:dyDescent="0.3">
      <c r="B30" s="11">
        <v>2007</v>
      </c>
      <c r="C30" s="1">
        <v>174904</v>
      </c>
      <c r="D30" s="11">
        <v>2007</v>
      </c>
      <c r="E30" s="10">
        <f t="shared" si="2"/>
        <v>29.10216306156406</v>
      </c>
    </row>
    <row r="31" spans="2:5" x14ac:dyDescent="0.3">
      <c r="B31" s="11">
        <v>2008</v>
      </c>
      <c r="C31" s="1">
        <v>166497</v>
      </c>
      <c r="D31" s="11">
        <v>2008</v>
      </c>
      <c r="E31" s="10">
        <f t="shared" si="2"/>
        <v>27.703327787021632</v>
      </c>
    </row>
    <row r="32" spans="2:5" x14ac:dyDescent="0.3">
      <c r="B32" s="11">
        <v>2009</v>
      </c>
      <c r="C32" s="1">
        <v>168361</v>
      </c>
      <c r="D32" s="11">
        <v>2009</v>
      </c>
      <c r="E32" s="10">
        <f t="shared" si="2"/>
        <v>28.013477537437605</v>
      </c>
    </row>
    <row r="33" spans="2:5" x14ac:dyDescent="0.3">
      <c r="B33" s="11">
        <v>2010</v>
      </c>
      <c r="C33" s="1">
        <v>166638</v>
      </c>
      <c r="D33" s="11">
        <v>2010</v>
      </c>
      <c r="E33" s="10">
        <f>(C33/$C$6)</f>
        <v>34.273549979432332</v>
      </c>
    </row>
    <row r="34" spans="2:5" x14ac:dyDescent="0.3">
      <c r="B34" s="11">
        <v>2011</v>
      </c>
      <c r="C34" s="1">
        <v>188336</v>
      </c>
      <c r="D34" s="11">
        <v>2011</v>
      </c>
      <c r="E34" s="10">
        <f t="shared" ref="E34:E42" si="3">(C34/$C$6)</f>
        <v>38.736322501028383</v>
      </c>
    </row>
    <row r="35" spans="2:5" x14ac:dyDescent="0.3">
      <c r="B35" s="11">
        <v>2012</v>
      </c>
      <c r="C35" s="1">
        <v>194524</v>
      </c>
      <c r="D35" s="11">
        <v>2012</v>
      </c>
      <c r="E35" s="10">
        <f t="shared" si="3"/>
        <v>40.009049773755656</v>
      </c>
    </row>
    <row r="36" spans="2:5" x14ac:dyDescent="0.3">
      <c r="B36" s="11">
        <v>2013</v>
      </c>
      <c r="C36" s="1">
        <v>246827</v>
      </c>
      <c r="D36" s="11">
        <v>2013</v>
      </c>
      <c r="E36" s="10">
        <f t="shared" si="3"/>
        <v>50.766556972439325</v>
      </c>
    </row>
    <row r="37" spans="2:5" x14ac:dyDescent="0.3">
      <c r="B37" s="11">
        <v>2014</v>
      </c>
      <c r="C37" s="1">
        <v>183789</v>
      </c>
      <c r="D37" s="11">
        <v>2014</v>
      </c>
      <c r="E37" s="10">
        <f t="shared" si="3"/>
        <v>37.801110654051833</v>
      </c>
    </row>
    <row r="38" spans="2:5" x14ac:dyDescent="0.3">
      <c r="B38" s="11">
        <v>2015</v>
      </c>
      <c r="C38" s="1">
        <v>271532</v>
      </c>
      <c r="D38" s="11">
        <v>2015</v>
      </c>
      <c r="E38" s="10">
        <f t="shared" si="3"/>
        <v>55.847799259563963</v>
      </c>
    </row>
    <row r="39" spans="2:5" x14ac:dyDescent="0.3">
      <c r="B39" s="11">
        <v>2016</v>
      </c>
      <c r="C39" s="1">
        <v>215956</v>
      </c>
      <c r="D39" s="11">
        <v>2016</v>
      </c>
      <c r="E39" s="10">
        <f t="shared" si="3"/>
        <v>44.417112299465238</v>
      </c>
    </row>
    <row r="40" spans="2:5" x14ac:dyDescent="0.3">
      <c r="B40" s="11">
        <v>2017</v>
      </c>
      <c r="C40" s="1">
        <v>262197</v>
      </c>
      <c r="D40" s="11">
        <v>2017</v>
      </c>
      <c r="E40" s="10">
        <f t="shared" si="3"/>
        <v>53.927807486631018</v>
      </c>
    </row>
    <row r="41" spans="2:5" x14ac:dyDescent="0.3">
      <c r="B41" s="11">
        <v>2018</v>
      </c>
      <c r="C41" s="1">
        <v>265019</v>
      </c>
      <c r="D41" s="11">
        <v>2018</v>
      </c>
      <c r="E41" s="10">
        <f t="shared" si="3"/>
        <v>54.508227067050598</v>
      </c>
    </row>
    <row r="42" spans="2:5" x14ac:dyDescent="0.3">
      <c r="B42" s="11">
        <v>2019</v>
      </c>
      <c r="C42" s="1">
        <v>305156</v>
      </c>
      <c r="D42" s="11">
        <v>2019</v>
      </c>
      <c r="E42" s="10">
        <f t="shared" si="3"/>
        <v>62.763471822295351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150083-3117-46E3-B3CE-040A946B2764}">
  <dimension ref="B3:M13"/>
  <sheetViews>
    <sheetView workbookViewId="0">
      <selection activeCell="G10" sqref="G10"/>
    </sheetView>
  </sheetViews>
  <sheetFormatPr baseColWidth="10" defaultRowHeight="14.4" x14ac:dyDescent="0.3"/>
  <cols>
    <col min="7" max="7" width="17.5546875" customWidth="1"/>
  </cols>
  <sheetData>
    <row r="3" spans="2:13" x14ac:dyDescent="0.3">
      <c r="C3" t="s">
        <v>106</v>
      </c>
      <c r="D3" t="s">
        <v>107</v>
      </c>
      <c r="G3" t="s">
        <v>108</v>
      </c>
      <c r="J3" t="s">
        <v>109</v>
      </c>
    </row>
    <row r="4" spans="2:13" x14ac:dyDescent="0.3">
      <c r="B4">
        <v>1973</v>
      </c>
      <c r="C4">
        <v>1526</v>
      </c>
      <c r="D4">
        <v>27355</v>
      </c>
      <c r="F4">
        <v>1973</v>
      </c>
      <c r="G4">
        <f>(D4*20)</f>
        <v>547100</v>
      </c>
      <c r="H4" s="10"/>
      <c r="I4" s="10"/>
      <c r="J4">
        <f>(C4*480)</f>
        <v>732480</v>
      </c>
      <c r="K4">
        <v>1973</v>
      </c>
      <c r="L4">
        <f>(J4-G4)</f>
        <v>185380</v>
      </c>
      <c r="M4">
        <f>(L4/480)</f>
        <v>386.20833333333331</v>
      </c>
    </row>
    <row r="5" spans="2:13" x14ac:dyDescent="0.3">
      <c r="B5">
        <v>1984</v>
      </c>
      <c r="C5">
        <v>2095</v>
      </c>
      <c r="D5">
        <v>94622</v>
      </c>
      <c r="F5">
        <v>1984</v>
      </c>
      <c r="G5">
        <f t="shared" ref="G5:G7" si="0">(D5*20)</f>
        <v>1892440</v>
      </c>
      <c r="H5" s="10"/>
      <c r="I5" s="10"/>
      <c r="J5">
        <f t="shared" ref="J5:J7" si="1">(C5*480)</f>
        <v>1005600</v>
      </c>
      <c r="K5">
        <v>1984</v>
      </c>
      <c r="L5">
        <f t="shared" ref="L5:L7" si="2">(J5-G5)</f>
        <v>-886840</v>
      </c>
      <c r="M5">
        <f t="shared" ref="M5:M7" si="3">(L5/480)</f>
        <v>-1847.5833333333333</v>
      </c>
    </row>
    <row r="6" spans="2:13" x14ac:dyDescent="0.3">
      <c r="B6">
        <v>2000</v>
      </c>
      <c r="C6">
        <v>6010</v>
      </c>
      <c r="D6">
        <v>206257</v>
      </c>
      <c r="F6">
        <v>2000</v>
      </c>
      <c r="G6">
        <f t="shared" si="0"/>
        <v>4125140</v>
      </c>
      <c r="H6" s="10"/>
      <c r="I6" s="10"/>
      <c r="J6">
        <f t="shared" si="1"/>
        <v>2884800</v>
      </c>
      <c r="K6">
        <v>2000</v>
      </c>
      <c r="L6">
        <f t="shared" si="2"/>
        <v>-1240340</v>
      </c>
      <c r="M6">
        <f t="shared" si="3"/>
        <v>-2584.0416666666665</v>
      </c>
    </row>
    <row r="7" spans="2:13" x14ac:dyDescent="0.3">
      <c r="B7">
        <v>2010</v>
      </c>
      <c r="C7">
        <v>4862</v>
      </c>
      <c r="D7">
        <v>166638</v>
      </c>
      <c r="F7">
        <v>2010</v>
      </c>
      <c r="G7">
        <f t="shared" si="0"/>
        <v>3332760</v>
      </c>
      <c r="H7" s="10"/>
      <c r="I7" s="10"/>
      <c r="J7">
        <f t="shared" si="1"/>
        <v>2333760</v>
      </c>
      <c r="K7">
        <v>2010</v>
      </c>
      <c r="L7">
        <f t="shared" si="2"/>
        <v>-999000</v>
      </c>
      <c r="M7">
        <f t="shared" si="3"/>
        <v>-2081.25</v>
      </c>
    </row>
    <row r="9" spans="2:13" x14ac:dyDescent="0.3">
      <c r="G9" t="s">
        <v>110</v>
      </c>
    </row>
    <row r="10" spans="2:13" x14ac:dyDescent="0.3">
      <c r="F10">
        <v>1973</v>
      </c>
      <c r="G10" s="10">
        <f>(G4/480)</f>
        <v>1139.7916666666667</v>
      </c>
      <c r="H10">
        <v>1526</v>
      </c>
      <c r="I10">
        <v>1973</v>
      </c>
      <c r="J10" s="10">
        <f>(H10-G10)</f>
        <v>386.20833333333326</v>
      </c>
    </row>
    <row r="11" spans="2:13" x14ac:dyDescent="0.3">
      <c r="F11">
        <v>1984</v>
      </c>
      <c r="G11" s="10">
        <f>(G5/480)</f>
        <v>3942.5833333333335</v>
      </c>
      <c r="H11">
        <v>2095</v>
      </c>
      <c r="I11">
        <v>1984</v>
      </c>
      <c r="J11" s="10">
        <f t="shared" ref="J11:J13" si="4">(H11-G11)</f>
        <v>-1847.5833333333335</v>
      </c>
    </row>
    <row r="12" spans="2:13" x14ac:dyDescent="0.3">
      <c r="F12">
        <v>2000</v>
      </c>
      <c r="G12" s="10">
        <f>(G6/480)</f>
        <v>8594.0416666666661</v>
      </c>
      <c r="H12">
        <v>6010</v>
      </c>
      <c r="I12">
        <v>2000</v>
      </c>
      <c r="J12" s="10">
        <f t="shared" si="4"/>
        <v>-2584.0416666666661</v>
      </c>
    </row>
    <row r="13" spans="2:13" x14ac:dyDescent="0.3">
      <c r="F13">
        <v>2010</v>
      </c>
      <c r="G13" s="10">
        <f>(G7/480)</f>
        <v>6943.25</v>
      </c>
      <c r="H13">
        <v>4862</v>
      </c>
      <c r="I13">
        <v>2010</v>
      </c>
      <c r="J13" s="10">
        <f t="shared" si="4"/>
        <v>-2081.25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PEA Tarrazú 2000-2019</vt:lpstr>
      <vt:lpstr>PEA Dota 2000-2019</vt:lpstr>
      <vt:lpstr>PEA León Cortés 2000-2019</vt:lpstr>
      <vt:lpstr>PEA Censo Pob. 1973</vt:lpstr>
      <vt:lpstr>PEA Censo Pob. 1984.</vt:lpstr>
      <vt:lpstr>PEA Censo 2000</vt:lpstr>
      <vt:lpstr>PEA Censo 2011</vt:lpstr>
      <vt:lpstr>PEA Café</vt:lpstr>
      <vt:lpstr>Hoja2</vt:lpstr>
      <vt:lpstr>PEA</vt:lpstr>
      <vt:lpstr>PEA Calendarios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WCC</dc:creator>
  <cp:lastModifiedBy>Wilson</cp:lastModifiedBy>
  <dcterms:created xsi:type="dcterms:W3CDTF">2021-04-18T15:31:15Z</dcterms:created>
  <dcterms:modified xsi:type="dcterms:W3CDTF">2023-03-09T17:39:33Z</dcterms:modified>
</cp:coreProperties>
</file>