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TFG\TFG\"/>
    </mc:Choice>
  </mc:AlternateContent>
  <bookViews>
    <workbookView xWindow="0" yWindow="0" windowWidth="20490" windowHeight="7620"/>
  </bookViews>
  <sheets>
    <sheet name="Lista verificación" sheetId="12" r:id="rId1"/>
    <sheet name="Resumen" sheetId="13" r:id="rId2"/>
  </sheets>
  <definedNames>
    <definedName name="_xlnm._FilterDatabase" localSheetId="0" hidden="1">'Lista verificación'!$A$2:$H$166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3" i="13" l="1"/>
  <c r="AH5" i="13"/>
  <c r="AH4" i="13"/>
  <c r="AG5" i="13"/>
  <c r="AG4" i="13"/>
  <c r="AG3" i="13"/>
  <c r="AG1" i="13"/>
  <c r="AD3" i="13"/>
  <c r="AC3" i="13"/>
  <c r="AC1" i="13"/>
  <c r="Z5" i="13"/>
  <c r="Z4" i="13"/>
  <c r="Z3" i="13"/>
  <c r="Y5" i="13"/>
  <c r="Y4" i="13"/>
  <c r="Y3" i="13" l="1"/>
  <c r="Y1" i="13"/>
  <c r="V5" i="13"/>
  <c r="V4" i="13"/>
  <c r="V3" i="13"/>
  <c r="U5" i="13"/>
  <c r="U4" i="13"/>
  <c r="U3" i="13"/>
  <c r="U1" i="13"/>
  <c r="R5" i="13"/>
  <c r="R4" i="13"/>
  <c r="R3" i="13"/>
  <c r="Q5" i="13"/>
  <c r="Q4" i="13"/>
  <c r="Q3" i="13"/>
  <c r="Q1" i="13"/>
  <c r="N5" i="13"/>
  <c r="N4" i="13"/>
  <c r="N3" i="13"/>
  <c r="M3" i="13"/>
  <c r="M5" i="13"/>
  <c r="M4" i="13"/>
  <c r="M1" i="13"/>
  <c r="E3" i="13"/>
  <c r="I1" i="13"/>
  <c r="J4" i="13"/>
  <c r="J3" i="13"/>
  <c r="I4" i="13"/>
  <c r="I3" i="13"/>
  <c r="E1" i="13"/>
  <c r="F5" i="13"/>
  <c r="F4" i="13"/>
  <c r="E5" i="13"/>
  <c r="E4" i="13"/>
  <c r="F3" i="13"/>
  <c r="B9" i="13"/>
  <c r="A9" i="13"/>
  <c r="B8" i="13"/>
  <c r="A8" i="13"/>
  <c r="B7" i="13"/>
  <c r="A7" i="13"/>
  <c r="B6" i="13"/>
  <c r="A6" i="13"/>
  <c r="B5" i="13"/>
  <c r="A5" i="13"/>
  <c r="B4" i="13"/>
  <c r="A4" i="13"/>
  <c r="B3" i="13"/>
  <c r="A3" i="13"/>
  <c r="B2" i="13"/>
  <c r="A2" i="13"/>
  <c r="E8" i="12" l="1"/>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6" i="12"/>
  <c r="E7" i="12"/>
  <c r="E5" i="12"/>
  <c r="G53" i="12" l="1"/>
  <c r="G43" i="12"/>
  <c r="G35" i="12"/>
  <c r="F146" i="12"/>
  <c r="G146" i="12"/>
  <c r="G102" i="12"/>
  <c r="F102" i="12"/>
  <c r="H102" i="12" s="1"/>
  <c r="W5" i="13" s="1"/>
  <c r="G125" i="12"/>
  <c r="F125" i="12"/>
  <c r="F29" i="12"/>
  <c r="G110" i="12"/>
  <c r="F110" i="12"/>
  <c r="H110" i="12" s="1"/>
  <c r="AA3" i="13" s="1"/>
  <c r="E169" i="12"/>
  <c r="E168" i="12"/>
  <c r="G4" i="12"/>
  <c r="G160" i="12"/>
  <c r="F160" i="12"/>
  <c r="F152" i="12"/>
  <c r="G152" i="12"/>
  <c r="G136" i="12"/>
  <c r="F136" i="12"/>
  <c r="G84" i="12"/>
  <c r="F84" i="12"/>
  <c r="F72" i="12"/>
  <c r="F57" i="12" s="1"/>
  <c r="G72" i="12"/>
  <c r="G48" i="12"/>
  <c r="H48" i="12" s="1"/>
  <c r="O4" i="13" s="1"/>
  <c r="F58" i="12"/>
  <c r="G58" i="12"/>
  <c r="F119" i="12"/>
  <c r="G119" i="12"/>
  <c r="F95" i="12"/>
  <c r="G95" i="12"/>
  <c r="F79" i="12"/>
  <c r="G79" i="12"/>
  <c r="F43" i="12"/>
  <c r="F35" i="12"/>
  <c r="H35" i="12" s="1"/>
  <c r="K4" i="13" s="1"/>
  <c r="G11" i="12"/>
  <c r="F11" i="12"/>
  <c r="G22" i="12"/>
  <c r="F22" i="12"/>
  <c r="H22" i="12" s="1"/>
  <c r="G5" i="13" s="1"/>
  <c r="F53" i="12"/>
  <c r="G29" i="12"/>
  <c r="G28" i="12" s="1"/>
  <c r="F4" i="12"/>
  <c r="F48" i="12"/>
  <c r="G16" i="12"/>
  <c r="F16" i="12"/>
  <c r="H160" i="12" l="1"/>
  <c r="AI5" i="13" s="1"/>
  <c r="H152" i="12"/>
  <c r="AI4" i="13" s="1"/>
  <c r="G109" i="12"/>
  <c r="F109" i="12"/>
  <c r="H72" i="12"/>
  <c r="S4" i="13" s="1"/>
  <c r="H11" i="12"/>
  <c r="H4" i="12"/>
  <c r="G3" i="13" s="1"/>
  <c r="E170" i="12"/>
  <c r="H125" i="12"/>
  <c r="AA5" i="13" s="1"/>
  <c r="G42" i="12"/>
  <c r="H16" i="12"/>
  <c r="G4" i="13" s="1"/>
  <c r="H109" i="12"/>
  <c r="C7" i="13" s="1"/>
  <c r="F135" i="12"/>
  <c r="H136" i="12"/>
  <c r="AE3" i="13" s="1"/>
  <c r="H53" i="12"/>
  <c r="O5" i="13" s="1"/>
  <c r="H79" i="12"/>
  <c r="S5" i="13" s="1"/>
  <c r="G83" i="12"/>
  <c r="G57" i="12"/>
  <c r="H57" i="12" s="1"/>
  <c r="C5" i="13" s="1"/>
  <c r="H29" i="12"/>
  <c r="K3" i="13" s="1"/>
  <c r="H119" i="12"/>
  <c r="AA4" i="13" s="1"/>
  <c r="F83" i="12"/>
  <c r="H43" i="12"/>
  <c r="O3" i="13" s="1"/>
  <c r="H95" i="12"/>
  <c r="W4" i="13" s="1"/>
  <c r="H58" i="12"/>
  <c r="S3" i="13" s="1"/>
  <c r="H84" i="12"/>
  <c r="W3" i="13" s="1"/>
  <c r="G145" i="12"/>
  <c r="G3" i="12"/>
  <c r="F145" i="12"/>
  <c r="H146" i="12"/>
  <c r="AI3" i="13" s="1"/>
  <c r="F28" i="12"/>
  <c r="H28" i="12" s="1"/>
  <c r="C3" i="13" s="1"/>
  <c r="F42" i="12"/>
  <c r="H42" i="12" s="1"/>
  <c r="C4" i="13" s="1"/>
  <c r="F3" i="12"/>
  <c r="H3" i="12" l="1"/>
  <c r="C2" i="13" s="1"/>
  <c r="H145" i="12"/>
  <c r="C9" i="13" s="1"/>
  <c r="G135" i="12"/>
  <c r="H135" i="12" s="1"/>
  <c r="C8" i="13" s="1"/>
  <c r="H83" i="12"/>
  <c r="C6" i="13" s="1"/>
</calcChain>
</file>

<file path=xl/sharedStrings.xml><?xml version="1.0" encoding="utf-8"?>
<sst xmlns="http://schemas.openxmlformats.org/spreadsheetml/2006/main" count="626" uniqueCount="354">
  <si>
    <t>N°</t>
  </si>
  <si>
    <t>Graduados</t>
  </si>
  <si>
    <t>Profesores</t>
  </si>
  <si>
    <t>Gestión Académica y Administrativa</t>
  </si>
  <si>
    <t>Vinculación, Proyección e Incidencia Social</t>
  </si>
  <si>
    <t>1.1</t>
  </si>
  <si>
    <t>b) Existen políticas que aseguran la igualdad y acceso de oportunidades para los estudiantes del programa.</t>
  </si>
  <si>
    <t>d) Se gestiona procesos para lograr la igualdad de oportunidades y garantizar la diversidad en el acceso al programa.</t>
  </si>
  <si>
    <t>Valoración</t>
  </si>
  <si>
    <t>1.2</t>
  </si>
  <si>
    <t>c) Se identifican acciones de revisión constante para mejorar los procesos de orientación académica y de nivelación.</t>
  </si>
  <si>
    <t>1.3</t>
  </si>
  <si>
    <t>b) Identifican fuentes de financiamiento para la concesión de becas e incentivos.</t>
  </si>
  <si>
    <t>c) Se desarrollan procedimientos para hacer efectiva la gestión y asignación de incentivos y becas.</t>
  </si>
  <si>
    <t>d) Se realizan gestiones nacionales, regionales e internacionales para la obtención de fondos que garanticen la asignación de los incentivos y las becas.</t>
  </si>
  <si>
    <t>1.4</t>
  </si>
  <si>
    <t>b) Se estudian las causas del rendimiento académico, la eficiencia y las medidas preventivas y correctivas.</t>
  </si>
  <si>
    <t>c) Se desarrollan programas de apoyo para estudiantes (educación continua, culturales, recreativos, sociales, salud, deportivos, otros)</t>
  </si>
  <si>
    <t>e) La información que se genera de los registros permite alcanzar los propósitos y objetivos establecidos en el programa en relación con su área de desarrollo.</t>
  </si>
  <si>
    <t>Selección, admisión, permanencia y titulación de los estudiantes</t>
  </si>
  <si>
    <t>2.1</t>
  </si>
  <si>
    <t>2.2</t>
  </si>
  <si>
    <t>a) Se definen acciones y personas responsables para promover la educación continua para el desarrollo profesional de personas graduadas considerando las necesidades y requerimientos del desarrollo humano nacional o regional.</t>
  </si>
  <si>
    <t>b) Identifican mecanismos para la gestión de recursos que permitan el diseño y ejecución de acciones para el desarrollo profesional de los graduados atendiendo a las necesidades y requerimientos del desarrollo humano nacional o regional.</t>
  </si>
  <si>
    <t>c) Se desarrolla y mantiene actualizado un sistema de información y comunicación accesible que permite dar a conocer las ofertas de educación continúa del programa.</t>
  </si>
  <si>
    <t>d) Se desarrollan permanentemente acciones de educación continua accesible dirigidas a graduados del programa atendiendo a las normativas y políticas institucionales y del propio programa.</t>
  </si>
  <si>
    <t>e) Se desarrollan acciones de revisión constante, de índole académico y administrativo para mejorar los procesos de desarrollo profesional de graduados.</t>
  </si>
  <si>
    <t>3.1</t>
  </si>
  <si>
    <t>b) Se desarrollan acciones para la mejora continua del perfil académico – profesional del programa, en correspondencia con las necesidades del programa.</t>
  </si>
  <si>
    <t>c) Cuenta con una base de datos de candidatos elegibles idóneos para desempeñarse como docente del programa.</t>
  </si>
  <si>
    <t>d) Existe evidencia de las acciones desarrolladas para la mejora continua del perfil académico – profesional para la selección del personal docente.</t>
  </si>
  <si>
    <t>3.2</t>
  </si>
  <si>
    <t>c) Se realizan y se divulgan acciones de revisión y actualización constante para el mejoramiento del desempeño del cuerpo docente.</t>
  </si>
  <si>
    <t>3.3</t>
  </si>
  <si>
    <t>b) Se desarrollan actividades académicas que permitan conocer y divulgar la producción intelectual o innovadora de profesores del programa en los ámbitos nacional, regional e internacional de la producción científica e innovadora propia del área del programa de posgrado.</t>
  </si>
  <si>
    <t>c) Existen registros del número de profesores con las siguientes ejecutorias en el área específica del programa de postgrado:
 Publicaciones de artículos en revistas especializadas indexadas.
 Publicaciones de artículos en revistas nacionales y secundarias.
 Son autores o coautores que han publicado obras de carácter científico o innovador.
 Existencia de producción científico-técnica relacionada con el número de estudiantes del programa de postgrado en los últimos 3 años.
 Participación como ponentes, conferencistas o expositores en eventos nacionales, regionales e internacionales.</t>
  </si>
  <si>
    <t>Perfil académico- profesional del profesorado del programa</t>
  </si>
  <si>
    <t>Producción intelectual y su vinculación con el programa.</t>
  </si>
  <si>
    <t>Procesos Formativos</t>
  </si>
  <si>
    <t>4.1</t>
  </si>
  <si>
    <t>e) Se propone una estructura o malla curricular coherente con los objetivos, sus contenidos, la naturaleza de las unidades de aprendizaje (cursos), número de créditos, metodología propuesta y el perfil socio profesional de egreso.</t>
  </si>
  <si>
    <t>d) El plan de estudio describe los aspectos referidos a los objetivos, contenidos, metodología, evaluación y gestión curricular.</t>
  </si>
  <si>
    <t>c) El perfil del egresado determina las competencias de carácter profesional, académico e investigativo que serán objeto de formación del programa.</t>
  </si>
  <si>
    <t>b) Se establece congruencia entre el plan de estudio del programa de postgrado con la misión y visión institucional y la conceptualización y alcance del objeto de estudio y las áreas disciplinarias que lo integran y lo fundamentan.</t>
  </si>
  <si>
    <t>a) El plan de estudio se fundamenta en las necesidades y demandas que plantea el desarrollo del país y de la región y el ámbito internacional en el marco socio- profesional, económico, político e investigativo.</t>
  </si>
  <si>
    <t>f) Se desarrollan acciones con el profesorado para distinguir la relación de los programas analíticos con el perfil socio - profesional de egreso y el plan de estudios en general.</t>
  </si>
  <si>
    <t>g) Los programas sintéticos se diseñan y actualizan tomando como base el plan de estudio.</t>
  </si>
  <si>
    <t>h) Se desarrollan mecanismos de seguimiento y retroalimentación periódica para el desarrollo y actualización del plan de estudio.</t>
  </si>
  <si>
    <t>i) El programa tiene establecido formalmente la organización y gestión curricular del plan de estudios.</t>
  </si>
  <si>
    <t>j) Los programas analíticos contienen elementos tales como: justificación, descripción, objetivos, contenidos, estrategias metodológicas y evaluativas y bibliografía básica actualizada.</t>
  </si>
  <si>
    <t>k) Existe congruencia entre las competencias profesionales y el diseño curricular del programa.</t>
  </si>
  <si>
    <t>l) Existen registro de las acciones y del resultado del seguimiento y actualización del plan de estudios que realiza el Programa de Posgrado</t>
  </si>
  <si>
    <t>m) Los estudios con empleadores y graduados muestran altos niveles de satisfacción con los procesos formativos propuestos en el plan de estudio por el postgrado.</t>
  </si>
  <si>
    <t>b) Se utilizan diversas estrategias metodológicas y didácticas con elementos innovadores y pertinentes para el postgrado y coherentes con el plan de estudios y con el nivel de posgrado</t>
  </si>
  <si>
    <t>c) Se desarrollan estrategias didácticas que permiten la igualdad de acceso a oportunidades y la participación inclusiva del estudiantado.</t>
  </si>
  <si>
    <t>d) Se desarrollan estrategias para la evaluación de los aprendizajes coherentes con las estrategias metodológicas y didácticas establecidas por el programa que distinguen el aprovechamiento de los estudiantes.</t>
  </si>
  <si>
    <t>e) Se cuenta con registros de los altos niveles de satisfacción del estudiantado en relación con el proceso formativo desarrollado en el programa de posgrado.</t>
  </si>
  <si>
    <t>f) El programa cuenta con mecanismos de seguimiento y evaluación de los procesos de enseñanza y aprendizaje que aseguran correspondencia con el plan de estudios y el mejoramiento constante de estas.</t>
  </si>
  <si>
    <t>4.2</t>
  </si>
  <si>
    <t>Plan de Estudio</t>
  </si>
  <si>
    <t>Investigación e innovación</t>
  </si>
  <si>
    <t>5.1</t>
  </si>
  <si>
    <t>a) Se definen políticas y líneas estratégicas de investigación o innovación para la formulación y actualización de los procesos de investigación o de los proyectos de innovación.</t>
  </si>
  <si>
    <t>b) Se definen estrategias de estímulo para que el estudiantado y el personal docente participe en investigación o en proyectos de innovación con igualdad de oportunidades.</t>
  </si>
  <si>
    <t>c) Se definen las unidades de investigación (grupos, laboratorios, centros, institutos y otros), con los recursos adecuados.</t>
  </si>
  <si>
    <t>d) Existe correspondencia entre el plan estratégico (misión, visión), líneas de investigación y los proyectos de innovación por ejecutar con planes de desarrollo nacional o regional.</t>
  </si>
  <si>
    <t>e) Existe una estructura docente que apoya la dirección de trabajos finales de graduación sea: investigación o proyectos de innovación, con el conocimiento teórico y metodológico requerido.</t>
  </si>
  <si>
    <t>f) Se implementan las políticas y líneas estratégicas de investigación y proyectos de innovación que responden a las exigencias del desarrollo científico nacional, regional e internacional, teniendo alcance nacional, regional e internacional.</t>
  </si>
  <si>
    <t>g) Se evalúa y se da seguimiento a las acciones previstas en los procesos de investigación o proyectos de innovación para valorar sus resultados.</t>
  </si>
  <si>
    <t>h) El profesorado tutor a cargo de los trabajos finales de graduación realiza estrategias de acompañamiento para sus estudiantes y diseña un registro de las actividades y avance del estudiante en el desarrollo científico.</t>
  </si>
  <si>
    <t>i) Se divulga los resultados de las acciones de investigación e innovación para compartir el conocimiento y dar a conocer la productividad científica del programa.</t>
  </si>
  <si>
    <t>5.2</t>
  </si>
  <si>
    <t>a) Se describen estrategias para garantizar la correspondencia y actualización entre líneas de investigación e innovación y los avances de la ciencia y la tecnología.</t>
  </si>
  <si>
    <t>b) Están previstos los mecanismos de búsqueda de fuentes de financiamiento para los proyectos de investigación e innovación que guarden correspondencia con los avances de la ciencia, la tecnología y corrientes de pensamiento dominantes en los últimos dos años.</t>
  </si>
  <si>
    <t>c) Se actualiza y publica las líneas de investigación e innovación con base en la revisión periódica del avance de la ciencia, la tecnología, las corrientes de pensamiento y las necesidades nacionales, regionales e internacionales.</t>
  </si>
  <si>
    <t>d) Se realizan ajustes en las líneas de investigación e innovación basados en los estudios de necesidades y según los avances de la ciencia y tecnología nacional, regional e internacional.</t>
  </si>
  <si>
    <t>e) Existen evidencias del nivel de satisfacción con los trabajos de investigación o proyectos de innovación que realizan el profesorado, graduados y estudiantado por la contribución a: la solución de problemas, el enriquecimiento del proceso académico y la transferencia de tecnología, y la generación del conocimiento.</t>
  </si>
  <si>
    <t>5.3</t>
  </si>
  <si>
    <t>a) Se describen los mecanismos para:
 El registro y publicación de tesis, trabajos finales de graduación y proyectos de investigación e innovación respetando los derechos de autor y facilitando la introducción a la práctica social.
 La evaluación, seguimiento y control de las investigaciones coherente con la regulación y políticas institucionales.</t>
  </si>
  <si>
    <t>b) Se desarrollan acciones de registro, publicación y divulgación de los resultados de los proyectos de graduación.</t>
  </si>
  <si>
    <t>c) Se analiza los resultados de los proyectos de graduación de acuerdo con las regulaciones y políticas institucionales de derechos de propiedad intelectual.</t>
  </si>
  <si>
    <t>d) Existe participación conjunta de estudiantes, graduados y profesores en: publicaciones arbitradas, publicaciones no arbitradas, artículos, informes, afiches.</t>
  </si>
  <si>
    <t>e) Existen evidencias sobre el reconocimiento de los derechos de autor y respeto a la propiedad intelectual</t>
  </si>
  <si>
    <t>f) Existe registro del número y tipo de ponencias presentadas por el estudiantado y el personal docente en: congresos, conferencias, simposios y foros vinculados al área del posgrado.</t>
  </si>
  <si>
    <t>6.1</t>
  </si>
  <si>
    <t>a) Se describe la estructura organizativa del programa en correspondencia con la normativa institucional.</t>
  </si>
  <si>
    <t>c) Se informa sobre la gestión del programa al personal académico y administrativo.</t>
  </si>
  <si>
    <t>d) Se fomenta el trabajo en equipo en el desarrollo de las actividades del programa para garantizar la cientificidad e idoneidad del trabajo.</t>
  </si>
  <si>
    <t>e) Se realizan valoraciones del desempeño del personal administrativo del programa con la correspondiente divulgación de los resultados.</t>
  </si>
  <si>
    <t>f) Se realizan análisis valorativos de la situación del ambiente laboral del programa y toma las acciones para mejorarla.</t>
  </si>
  <si>
    <t>g) Existen evidencias del grado de satisfacción de usuarios sobre la gestión académica, administrativa y financiera.</t>
  </si>
  <si>
    <t>h) Existe registro de seguimiento y resolución de los acuerdos plasmados en las actas de las sesiones de trabajo del programa.</t>
  </si>
  <si>
    <t>6.2</t>
  </si>
  <si>
    <t>b) Existen planes y programas de formación permanente que responden a las necesidades de capacitación del recurso humano del programa, para fortalecer su desarrollo y potenciación</t>
  </si>
  <si>
    <t>c) Se asignan las funciones y actividades para el recurso humano asignado al programa, realizando seguimiento que garantice la independencia y aplicación de procedimientos de desempeño.</t>
  </si>
  <si>
    <t>d) Existen informes de labores que responden a los objetivos y metas establecidas para las siguientes instancias:
 Responsables del programa
 Personal académico y administrativo</t>
  </si>
  <si>
    <t>e) Existen evidencias del grado de satisfacción con el desempeño del personal académico y administrativo con la gestión del programa.</t>
  </si>
  <si>
    <t>a) Se realiza la planificación presupuestaria para garantizar los recursos financieros, materiales, físicos, tecnológicos y de comunicación del programa que respondan a los objetivos y metas establecidas.</t>
  </si>
  <si>
    <t>b) Se identifican estrategias para obtener fuentes de financiamiento interno y externo necesario que le permitan al programa alcanzar los objetivos y metas establecidas.</t>
  </si>
  <si>
    <t>c) Se elaboran planes para la actualización y sustitución de los recursos materiales, físicos, tecnológicos y de comunicación del programa con base en un análisis de situación.</t>
  </si>
  <si>
    <t>d) Se realizan las gestiones necesarias para incrementar las fuentes de financiamiento interno y externo y se rinde cuenta de las mismas.</t>
  </si>
  <si>
    <t>e) Se hace uso adecuado de la infraestructura: aulas, salas de conferencia, bibliotecas, espacios recreativos, laboratorios especializados, tecnologías de información y comunicación y otros.</t>
  </si>
  <si>
    <t>f) Los informes contables revelan que el programa posee una solvencia económica y sostenibilidad financiera.</t>
  </si>
  <si>
    <t>g) Los informes de auditoría revelan que el presupuesto es ejecutado según lo planificado y respondiendo a los objetivos y metas establecidas.</t>
  </si>
  <si>
    <t>h) Los informes de auditoría muestran que los fondos fueron manejados cumpliendo la regulación fiscal.</t>
  </si>
  <si>
    <t>i) Los informes de auditoría revelan que existe una actualización anual del inventario de los recursos materiales.</t>
  </si>
  <si>
    <t>7.1</t>
  </si>
  <si>
    <t>b) Se asignan los recursos en correspondencia con el número y tipo de proyectos de vinculación, proyección e incidencia social y con las necesidades de la sociedad en los ámbitos nacional e internacional</t>
  </si>
  <si>
    <t>c) Se desarrollan estrategias efectivas para la ejecución de proyectos de vinculación, proyección e incidencia social</t>
  </si>
  <si>
    <t>d) Se realizan estudios o evaluaciones permanentes sobre la incidencia de los proyectos de vinculación desarrollados en el programa</t>
  </si>
  <si>
    <t>e) Se actualizan las políticas de vinculación, proyección e incidencia social de acuerdo con las condiciones y escenarios del entorno nacional, regional e internacional a partir de informes de resultados de los proyectos de vinculación</t>
  </si>
  <si>
    <t>f) Los informes periódicos registrados sobre acciones y proyectos de vinculación social del programa muestran:
 El nivel de logro e incidencia
 El grado de satisfacción de los beneficiarios con los proyectos de vinculación, proyección e incidencia social generadas o avaladas por el programa de postgrado</t>
  </si>
  <si>
    <t>g) Se registran los estudios de impacto de los proyectos de vinculación en los ámbitos nacional, regional e internacional según el aporte y las líneas de investigación e innovación establecidos por el programa.</t>
  </si>
  <si>
    <t>h) Se cuenta con registros de los proyectos propios del programa y los que son realizados en conjunto con otras instituciones.</t>
  </si>
  <si>
    <t>8.1</t>
  </si>
  <si>
    <t>a) El postgrado contempla en su plan de desarrollo acciones para integrar en su plan de estudios, proceso educativo y desarrollo de investigación e innovación, los elementos resultados de la globalización.</t>
  </si>
  <si>
    <t>b) El postgrado considera estándares internacionales de calidad en su plan de desarrollo</t>
  </si>
  <si>
    <t>c) El postgrado realiza estudios de actualización que responda a los estándares internacionales de calidad.</t>
  </si>
  <si>
    <t>d) El posgrado muestra evidencias de actividades con actores y sectores relacionados con su campo del conocimiento, para generar actitudes proactivas de cara a las exigencias de la mundialización.</t>
  </si>
  <si>
    <t>e) Existen registros de las acciones realizadas a nivel institucional, nacional, regional e internacional vinculadas a los procesos de mundialización.</t>
  </si>
  <si>
    <t>8.2</t>
  </si>
  <si>
    <t>b) Se definen mecanismos de divulgación de convenios o acuerdos de colaboración</t>
  </si>
  <si>
    <t>c) Se desarrollan acciones efectivas de colaboración e intercambio entre el profesorado, investigadores y estudiantado a nivel nacional, regional e internacional para alcanzar los objetivos del programa.</t>
  </si>
  <si>
    <t>d) Se realiza seguimiento a convenios o acuerdos de colaboración y se divulgan los resultados.</t>
  </si>
  <si>
    <t>e) Se desarrollan mecanismos de efectiva comunicación con las instancias de cooperación y relaciones internacionales de la institución y la nación.</t>
  </si>
  <si>
    <t>f) Existen evidencias y registro de la ejecución, seguimiento, actualización de convenios o acuerdos de colaboración académica a nivel, nacional, regional e internacional disponibles para la comunidad universitaria.</t>
  </si>
  <si>
    <t>g) Existe evidencia de:
 Participación de estudiantes, profesores, investigadores y graduados en proyectos de investigación e innovación en el contexto de promoción de la internacionalización.
 Los beneficios que ha recibido el Programa de Postgrado con las relaciones de cooperación nacional, regional e internacional.
 El aprovechamiento de las acciones de colaboración e intercambio.</t>
  </si>
  <si>
    <t>8.3</t>
  </si>
  <si>
    <t>a) Se establecen políticas y normativas para la definición, creación, desarrollo, participación y promoción de redes académicas para responder a las necesidades nacionales.</t>
  </si>
  <si>
    <t>b) Se definen mecanismos adecuados de capacitación y actualización del personal sobre el funcionamiento de redes académicas.</t>
  </si>
  <si>
    <t>c) Se realizan gestiones para el acceso a recursos internos y externos con la cooperación nacional, regional e internacional para la investigación o innovación en redes académicas.</t>
  </si>
  <si>
    <t>d) Existe evidencia de participación efectiva de profesores, estudiantes y graduados en redes académicas con otras instituciones y/o unidades homólogas.</t>
  </si>
  <si>
    <t>e) Existen evidencias de actividades de capacitación y actualización dirigido a estudiantes, graduados y profesores sobre el funcionamiento de redes académicas a nivel nacional, regional e internacional</t>
  </si>
  <si>
    <t>f) Existen registros de actividades conjuntas de investigación y desarrollo que el programa ha realizado como resultado de su participación en redes académicas en el nivel nacional, regional o internacional.</t>
  </si>
  <si>
    <t>a) Existen normativas y reglamentos de selección, admisión, matricula, permanencia y graduación de estudiantes nacionales y extranjeros en correspondencia con la misión institucional, el grado académico y las exigencias sociales definen indicaciones para:
- Selección, admisión, matrícula, permanencia y graduación de estudiantes
nacionales y extranjeros.
- Los criterios de ingreso, permanencia y titulación del programa
- Reconocimiento y convalidaciones de estudios previos.
- Los responsables de los mecanismos y procesos de selección, admisión, ingreso, permanencia y titulación del programa.</t>
  </si>
  <si>
    <t>c) Se realizan procesos de divulgación para garantizar las políticas y normativas del programa en relación con:
- Los requisitos de ingreso
- La selección y admisión
- La matrícula
- La permanencia de los estudiantes
- La titulación</t>
  </si>
  <si>
    <t>a) Existen políticas y normativas que de acuerdo con los requisitos del programa establecen indicaciones para:
- La orientación académica
- La nivelación de estudiantes
- Las homologaciones y convalidaciones de estudios previos.
- Las personas responsables de la coordinación de los procesos de orientación académica y nivelación para los estudiantes.</t>
  </si>
  <si>
    <t>b) Se desarrollan acciones que aseguran:
- Un ingreso efectivo mediante una orientación académica para estudiantes (inducción, divulgación, otros)
- Mecanismos para la nivelación de estudiantes (cursos, seminarios, otros).</t>
  </si>
  <si>
    <t>d) Existen registros formales de:
- Porcentaje de estudiantes que realizan y aprueban cursos de nivelación
para ingresar al programa.
- Acciones de orientación con los estudiantes (informes, programas, listados
de acciones u otros)</t>
  </si>
  <si>
    <t>a) Existen disposiciones normativas que establecen:
- La definición y realización de estudios de seguimiento de graduados considerando la misión, fines, principios, ejecución y resultados del programa.
- Las personas idóneas que coordinan dichos procesos y se establecen las funciones que realizarán.</t>
  </si>
  <si>
    <t>d) Se desarrollan acciones para:
- Determinar la pertinencia de la formación recibida por los graduados en relación con las demandas de la sociedad y el desarrollo humano.
- Establecer la correspondencia de la formación recibida en relación con las demandas de la sociedad y el desarrollo humano.</t>
  </si>
  <si>
    <t>a) Existen políticas y disposiciones normativas que regulan y establecen los criterios para:
- La gestión y asignación de incentivos y de becas para estudiantes
- La asignación de incentivos para los estudiantes (financiamiento de
Investigaciones, adquisición de materiales, entre otros).
- Las personas responsables que coordinan dichos procesos</t>
  </si>
  <si>
    <t>a) Se establecen políticas y normativas que definan:
- Mejoramiento académico y de eficiencia terminal.
- Trabajos Finales de Graduación de postgrado.
- Los responsables de la coordinación de los procesos reguladores del mejoramiento académico y la eficiencia terminal.</t>
  </si>
  <si>
    <t>d) Existe registro de:
- Porcentaje de deserción en relación con la promoción inicial en los últimos tres años.
- Acciones para el seguimiento y evaluación de los procesos formativos de estudiantes.
- Acciones implementadas para que todos los estudiantes obtengan su título.
- Registro de las causas de deserción de los estudiantes en los últimos tres años.
- Porcentaje de reprobados por asignatura en los últimos tres años.</t>
  </si>
  <si>
    <t>e) Existe sistema de información para establecer y registrar:
*Seguimiento de graduados de por lo menos de una cohorte que indique:
- valoración de la formación,
- situación laboral actual,
- transición laboral,
- logro de la influencia interna y externa del programa,
- acciones realizadas con base
Condiciones laborales de graduados, requerimientos de actualización
Número de graduados por promoción
Tiempo promedio para graduarse
Acciones realizadas por el programa con base en los resultados del estudio de seguimiento de graduados.</t>
  </si>
  <si>
    <t>a) Se definen las características académicas y personales del cuerpo docente que se requiere para el desarrollo del programa, tomando como referencia:
- El diagnóstico de necesidades del programa de postgrado.
- Las condiciones contextuales del diagnóstico del programa de postgrado</t>
  </si>
  <si>
    <t>a) Se definen políticas y disposiciones normativas que:
- Orienten la inducción, selección, contratación, evaluación y promoción del personal académico en congruencia con las normas institucionales.
- Establecen criterios y procedimientos de selección, contratación y evaluación de desempeño basados en el perfil académico- profesional dispuesto por el programa.
- Identifican las personas idóneas que coordinan dichos procesos y se establecen las funciones que realizan.</t>
  </si>
  <si>
    <t>b) Se considera para la contratación de los docentes:
- Experiencia Docente
- Experiencia investigativa
- Vínculos laborales o profesionales en los sectores económicos y sociales, público y privado.
- Participación de profesores de reconocido prestigio internacional</t>
  </si>
  <si>
    <t>d) Existe registro de:
- Perfil del profesorado según grado académico, área de especialización, años de experiencia en docencia e investigación, evaluaciones del desempeño del docente al finalizar el curso.
- Acciones de análisis de los resultados de las evaluaciones del desempeño para la promoción, permanencia y actualización del profesorado.
- Reconocimientos, estímulos, incentivos y promociones como resultados de la evaluación del desempeño.
- Satisfacción de los profesores con el proceso de selección.</t>
  </si>
  <si>
    <t>a) Existen disposiciones normativas que:
- Regulan la producción intelectual del cuerpo docente del programa en correspondencia con la regulación internacional.
- Establecen las personas idóneas para la promoción de la producción intelectual y se definen sus funciones</t>
  </si>
  <si>
    <t>b) Se identifican mecanismos para la gestión de recursos que permitan el diseño y ejecución de estudios de seguimiento de  graduados considerando la misión, fines, principios, ejecución y resultados del programa.</t>
  </si>
  <si>
    <t>f) Se generan informes periódicos sobre:
 Composición de la matrícula según país de procedencia, sexo.
 Matrícula de las últimas dos promociones.
 Número de estudiantes activos
 Número de graduados</t>
  </si>
  <si>
    <t>c) Se desarrolla un sistema de información para registrar, acceder y actualizar informaciones sobre seguimiento de graduados tales  como: aspectos demográficos, laborales, formación, satisfacción laboral y formativa y necesidades de educación continua.</t>
  </si>
  <si>
    <t>f) Cuenta con registros de información sobre:
- Actividades orientadas al desarrollo profesional y educación  continua de graduados.
- Número de graduados que participan en las actividades de  desarrollo profesional a través de educación continua.
- Nivel de Satisfacción del Graduado con el proceso de educación  continúa del postgrado</t>
  </si>
  <si>
    <t>e) Se identifican acciones de revisión constante para mejorar el proceso de selección y admisión.</t>
  </si>
  <si>
    <t>e) Existen registros de:
- Uso de los incentivos asignados en relación con las metas y logros esperados por el programa.
- Porcentaje de estudiantes becados en relación con el total de estudiantes inscritos</t>
  </si>
  <si>
    <t>c) Existen registros del número de profesores con las siguientes ejecutorias en el área específica del programa de postgrado:
- Publicaciones de artículos en revistas especializadas indexadas.
- Publicaciones de artículos en revistas nacionales y secundarias.
- Son autores o coautores que han publicado obras de carácter científico o innovador.
- Existencia de producción científico-técnica relacionada con el número de estudiantes del programa de postgrado en los últimos 3 años.
- Participación como ponentes, conferencistas o expositores en eventos nacionales, regionales e internacionales.</t>
  </si>
  <si>
    <t>f) Existen registros de los tres (3) últimos años acerca del análisis de la correspondencia existente entre los trabajos de investigación e innovación que realizan los profesores, graduados y estudiantes con los avances de la ciencia y la tecnología.</t>
  </si>
  <si>
    <t>1.1.a</t>
  </si>
  <si>
    <t>1.1.b</t>
  </si>
  <si>
    <t>1.1.c</t>
  </si>
  <si>
    <t>1.1.d</t>
  </si>
  <si>
    <t>1.1.f</t>
  </si>
  <si>
    <t>1.2.a</t>
  </si>
  <si>
    <t>1.2.b</t>
  </si>
  <si>
    <t>1.2.c</t>
  </si>
  <si>
    <t>1.2.d</t>
  </si>
  <si>
    <t>1.3.a</t>
  </si>
  <si>
    <t xml:space="preserve"> Orientación académica y la nivelación de los estudiantes</t>
  </si>
  <si>
    <t>Gestión, asignación de incentivos y de becas a estudiantes:</t>
  </si>
  <si>
    <t xml:space="preserve"> Políticas, normativas y procesos reguladores para el mejoramiento académico</t>
  </si>
  <si>
    <t>1.4.a</t>
  </si>
  <si>
    <t>1.4.b</t>
  </si>
  <si>
    <t>1.4.c</t>
  </si>
  <si>
    <t>1.4.d</t>
  </si>
  <si>
    <t>1.4.e</t>
  </si>
  <si>
    <t xml:space="preserve"> Procedimientos para estudio de seguimiento de graduados.</t>
  </si>
  <si>
    <t>2.1.b</t>
  </si>
  <si>
    <t>2.1.a</t>
  </si>
  <si>
    <t>2.1.c</t>
  </si>
  <si>
    <t>2.1.d</t>
  </si>
  <si>
    <t>2.1.e</t>
  </si>
  <si>
    <t xml:space="preserve"> Desarrollo profesional de los graduados</t>
  </si>
  <si>
    <t>2.2.a</t>
  </si>
  <si>
    <t>2.2.b</t>
  </si>
  <si>
    <t>2.2.c</t>
  </si>
  <si>
    <t>2.2.d</t>
  </si>
  <si>
    <t>2.2.e</t>
  </si>
  <si>
    <t>2.2.f</t>
  </si>
  <si>
    <t>3.1.a</t>
  </si>
  <si>
    <t>3.1.b</t>
  </si>
  <si>
    <t>3.1.c</t>
  </si>
  <si>
    <t>3.1.d</t>
  </si>
  <si>
    <t>Selección, contratación y evaluación del personal académico</t>
  </si>
  <si>
    <t>3.2.a</t>
  </si>
  <si>
    <t>3.2.b</t>
  </si>
  <si>
    <t>3.2.c</t>
  </si>
  <si>
    <t>3.2.d</t>
  </si>
  <si>
    <t>3.3.a</t>
  </si>
  <si>
    <t>3.3.b</t>
  </si>
  <si>
    <t>3.3.c</t>
  </si>
  <si>
    <t>4.1.a</t>
  </si>
  <si>
    <t>4.1.b</t>
  </si>
  <si>
    <t>4.1.c</t>
  </si>
  <si>
    <t>4.1.d</t>
  </si>
  <si>
    <t>4.1.e</t>
  </si>
  <si>
    <t>4.1.f</t>
  </si>
  <si>
    <t>4.1.g</t>
  </si>
  <si>
    <t>4.1.h</t>
  </si>
  <si>
    <t>4.1.i</t>
  </si>
  <si>
    <t>4.1.j</t>
  </si>
  <si>
    <t>4.1.k</t>
  </si>
  <si>
    <t>4.1.l</t>
  </si>
  <si>
    <t>4.1.m</t>
  </si>
  <si>
    <t xml:space="preserve"> Estrategias didácticas y de evaluación del aprendizaje</t>
  </si>
  <si>
    <t>4.2.a</t>
  </si>
  <si>
    <t>4.2.b</t>
  </si>
  <si>
    <t>4.2.c</t>
  </si>
  <si>
    <t>4.2.d</t>
  </si>
  <si>
    <t>4.2.e</t>
  </si>
  <si>
    <t>4.2.f</t>
  </si>
  <si>
    <t>4.3.a</t>
  </si>
  <si>
    <t>4.3.b</t>
  </si>
  <si>
    <t>4.3.c</t>
  </si>
  <si>
    <t>5.1.a</t>
  </si>
  <si>
    <t>5.1.b</t>
  </si>
  <si>
    <t>5.1.c</t>
  </si>
  <si>
    <t>5.1.d</t>
  </si>
  <si>
    <t>5.1.f</t>
  </si>
  <si>
    <t>5.1.e</t>
  </si>
  <si>
    <t>5.1.g</t>
  </si>
  <si>
    <t>5.1.h</t>
  </si>
  <si>
    <t>5.1.i</t>
  </si>
  <si>
    <t>5.1.j</t>
  </si>
  <si>
    <t xml:space="preserve"> Correspondencia entre líneas de investigación e innovación y avances de la ciencia y la tecnología</t>
  </si>
  <si>
    <t>5.2.a</t>
  </si>
  <si>
    <t>5.2.b</t>
  </si>
  <si>
    <t>5.2.c</t>
  </si>
  <si>
    <t>5.2.d</t>
  </si>
  <si>
    <t>5.2.e</t>
  </si>
  <si>
    <t>5.2.f</t>
  </si>
  <si>
    <t>5.3.a</t>
  </si>
  <si>
    <t>5.3.b</t>
  </si>
  <si>
    <t>5.3.c</t>
  </si>
  <si>
    <t>5.3.d</t>
  </si>
  <si>
    <t>5.3.e</t>
  </si>
  <si>
    <t>5.3.f</t>
  </si>
  <si>
    <t xml:space="preserve"> Estructura Organizativa y Clima Organizacional</t>
  </si>
  <si>
    <t>6.1.a</t>
  </si>
  <si>
    <t>6.1.b</t>
  </si>
  <si>
    <t>6.1.c</t>
  </si>
  <si>
    <t>6.1.d</t>
  </si>
  <si>
    <t>6.1.e</t>
  </si>
  <si>
    <t>6.1.f</t>
  </si>
  <si>
    <t>6.1.g</t>
  </si>
  <si>
    <t>6.1.h</t>
  </si>
  <si>
    <t xml:space="preserve"> Gestión de los Recursos Humanos</t>
  </si>
  <si>
    <t>6.2.a</t>
  </si>
  <si>
    <t>6.2.b</t>
  </si>
  <si>
    <t>6.2.c</t>
  </si>
  <si>
    <t>6.2.d</t>
  </si>
  <si>
    <t>6.2.e</t>
  </si>
  <si>
    <t>Recursos financieros, Físicos, Materiales y Tecnológicos</t>
  </si>
  <si>
    <t>6.3.a</t>
  </si>
  <si>
    <t>6.3.</t>
  </si>
  <si>
    <t>6.3.b</t>
  </si>
  <si>
    <t>6.3.c</t>
  </si>
  <si>
    <t>6.3.d</t>
  </si>
  <si>
    <t>6.3.e</t>
  </si>
  <si>
    <t>6.3.f</t>
  </si>
  <si>
    <t>6.3.g</t>
  </si>
  <si>
    <t>6.3.h</t>
  </si>
  <si>
    <t>6.3.i</t>
  </si>
  <si>
    <t>7.1.a</t>
  </si>
  <si>
    <t xml:space="preserve"> Políticas y Procesos de Vinculación, Proyección e Incidencia Social.</t>
  </si>
  <si>
    <t>7.1.b</t>
  </si>
  <si>
    <t>7.1.c</t>
  </si>
  <si>
    <t>7.1.d</t>
  </si>
  <si>
    <t>7.1.e</t>
  </si>
  <si>
    <t>7.1.f</t>
  </si>
  <si>
    <t>7.1.g</t>
  </si>
  <si>
    <t>7.1.h</t>
  </si>
  <si>
    <t xml:space="preserve"> Internacionalización</t>
  </si>
  <si>
    <t xml:space="preserve"> Acciones de Regulación para la Internacionalización</t>
  </si>
  <si>
    <t>8.1.a</t>
  </si>
  <si>
    <t>8.1.b</t>
  </si>
  <si>
    <t>8.1.c</t>
  </si>
  <si>
    <t>8.1.d</t>
  </si>
  <si>
    <t>8.1.e</t>
  </si>
  <si>
    <t xml:space="preserve"> Internacionalización a través de la Colaboración e Intercambio</t>
  </si>
  <si>
    <t>8.2.a</t>
  </si>
  <si>
    <t>8.2.b</t>
  </si>
  <si>
    <t>8.2.c</t>
  </si>
  <si>
    <t>8.2.d</t>
  </si>
  <si>
    <t>8.2.e</t>
  </si>
  <si>
    <t>8.2.f</t>
  </si>
  <si>
    <t>8.2.g</t>
  </si>
  <si>
    <t>Participación en Redes Académicas Locales, Nacionales, Regionales e Internacionales</t>
  </si>
  <si>
    <t>8.3.a</t>
  </si>
  <si>
    <t>8.3.b</t>
  </si>
  <si>
    <t>8.3.c</t>
  </si>
  <si>
    <t>8.3.d</t>
  </si>
  <si>
    <t>8.3.e</t>
  </si>
  <si>
    <t>8.3.f</t>
  </si>
  <si>
    <t>Nivel de cumplimiento</t>
  </si>
  <si>
    <t>1.3.b</t>
  </si>
  <si>
    <t>1.3.c</t>
  </si>
  <si>
    <t>1.3.d</t>
  </si>
  <si>
    <t>1.3.e</t>
  </si>
  <si>
    <t>1.1.e</t>
  </si>
  <si>
    <t>Evidencia del cumplimiento</t>
  </si>
  <si>
    <t xml:space="preserve">Calificación </t>
  </si>
  <si>
    <t>CP</t>
  </si>
  <si>
    <t>Documentos externos</t>
  </si>
  <si>
    <t>SC</t>
  </si>
  <si>
    <t>PGC-04 Servicio al cliente y quejas</t>
  </si>
  <si>
    <t>CT</t>
  </si>
  <si>
    <t>No hay</t>
  </si>
  <si>
    <t>PGC-08 R-05 Reuniones</t>
  </si>
  <si>
    <t>PGC-04 Servicio al cliente y quejas
PGC-05 Trabajos no conformes, acciones correctivas y preventivas</t>
  </si>
  <si>
    <t>Manual de calidad
PGC-01 Elaboración y control de documentos</t>
  </si>
  <si>
    <t>PGC-04 Servicio al cliente y quejas
PGC-09 Educación continua</t>
  </si>
  <si>
    <t>PGC-09 Educación continua</t>
  </si>
  <si>
    <t>Manual de Puestos
PT-01 Personal</t>
  </si>
  <si>
    <t>PT-01 Personal</t>
  </si>
  <si>
    <t>PGC-04 Servicio al cliente y Quejas</t>
  </si>
  <si>
    <t>a) Definen mecanismos para:
Asegurar que los procesos de enseñanza y aprendizaje correspondan con el plan de estudios propuesto y la modalidad educativa.
Asegurar la participación inclusiva del estudiantado en los procesos formativos.</t>
  </si>
  <si>
    <t>PGC-04 Servicio al cliente y quejas
PGC-08 R-05 Reuniones</t>
  </si>
  <si>
    <t>a) Existen disposiciones normativas que:
Regulan la producción intelectual del cuerpo docente del programa en correspondencia con la regulación internacional.
Establecen las personas idóneas para la promoción de la producción intelectual y se definen sus funciones</t>
  </si>
  <si>
    <t>PGC-08 Revisiones por la dirección</t>
  </si>
  <si>
    <t>j) Existe registro de:
Los ámbitos temáticos de los trabajos finales de graduación (investigación o proyectos de innovación) realizados en los últimos tres (3) años en el programa.
La respuesta y aplicabilidad de los trabajos finales de graduación a las necesidades locales, nacionales, regionales e internacionales de las últimas dos promociones.
Número de trabajos finales de graduación producidos.</t>
  </si>
  <si>
    <t>b) Se definen mecanismos para
estudiar el ambiente laboral del programa y tomar acciones que garanticen el clima organizacional.
garantizar la resolución de los conflictos en el programa en correspondencia con la normativa institucional.
designar a las personas responsables para los procesos y procedimientos académicos y administrativos del programa, considerando los méritos y requisitos establecidos.</t>
  </si>
  <si>
    <t>a) En relación con el recurso humano para el desarrollo académico y administrativo del programa de postgrado se define:
El perfil requerido
Las funciones por desarrollar
Las normas y procedimientos para garantizar el cumplimiento de las funciones.
Los criterios de selección y promoción en correspondencia con la normativa institucional.</t>
  </si>
  <si>
    <t>PGC-10 Contabilidad</t>
  </si>
  <si>
    <t>PGC-03 Compras y subcontratación</t>
  </si>
  <si>
    <t>PGC-08 Revisiones por la dirección
PGC-10 Contabilidad</t>
  </si>
  <si>
    <t>PGC-07 Auditorías internas y/o externas</t>
  </si>
  <si>
    <t>a) Se define políticas, normativas y mecanismos para:
Desarrollar la vinculación, proyección e incidencia social de acuerdo con el programa y la misión de la universidad.
Promover la participación del personal académico y los estudiantes en actividades de vinculación, proyección e incidencia social de acuerdo a las necesidades de la sociedad nacional e internacional
Establecer la relación entre las líneas de investigación e innovación para el desarrollo de los proyectos de vinculación, proyección e incidencia social.</t>
  </si>
  <si>
    <t>Sistema de Gestión de Calidad
Manual de Calidad</t>
  </si>
  <si>
    <t>a) Se definen políticas y mecanismos, que responden a políticas institucionales para:
Propiciar los vínculos con instituciones y unidades académicas a nivel, nacional, regional e internacional.
Establecer convenios con instituciones u organismos relacionados con la educación superior a nivel de postgrado con el objeto de obtener cooperación nacional, regional e internacional.</t>
  </si>
  <si>
    <t>Valoración obtenida</t>
  </si>
  <si>
    <t>Valoración máxima</t>
  </si>
  <si>
    <t>4.3</t>
  </si>
  <si>
    <t>Categoría</t>
  </si>
  <si>
    <t>Cumplimiento</t>
  </si>
  <si>
    <t>Componentes</t>
  </si>
  <si>
    <t xml:space="preserve"> Estudiantes</t>
  </si>
  <si>
    <t>Porcentaje de cumplimiento</t>
  </si>
  <si>
    <t>No.</t>
  </si>
  <si>
    <t>Indicador</t>
  </si>
  <si>
    <t>Producción intelectual y su vinculación con el programa</t>
  </si>
  <si>
    <t>Políticas, líneas estratégicas de investigación o innovación de alcance local, nacional, regional e internacional</t>
  </si>
  <si>
    <t>Mecanismos para la evaluación y divulgación de los resultados de los proyectos de investigación e innovación</t>
  </si>
  <si>
    <r>
      <rPr>
        <b/>
        <sz val="10"/>
        <color theme="1"/>
        <rFont val="Times New Roman"/>
        <family val="1"/>
      </rPr>
      <t>Anexo 2.</t>
    </r>
    <r>
      <rPr>
        <sz val="10"/>
        <color theme="1"/>
        <rFont val="Times New Roman"/>
        <family val="1"/>
      </rPr>
      <t xml:space="preserve"> Lista de verificación del modelo de acreditación de ACAP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</si>
</sst>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sz val="11"/>
      <color theme="1"/>
      <name val="Calibri"/>
      <family val="2"/>
      <scheme val="minor"/>
    </font>
    <font>
      <b/>
      <sz val="10"/>
      <color theme="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b/>
      <sz val="11"/>
      <color theme="0"/>
      <name val="Times New Roman"/>
      <family val="1"/>
    </font>
  </fonts>
  <fills count="8">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61">
    <xf numFmtId="0" fontId="0" fillId="0" borderId="0" xfId="0"/>
    <xf numFmtId="0" fontId="0" fillId="2" borderId="0" xfId="0" applyFill="1"/>
    <xf numFmtId="0" fontId="0" fillId="2" borderId="0" xfId="0" applyFill="1" applyBorder="1"/>
    <xf numFmtId="0" fontId="0" fillId="2" borderId="1" xfId="0" applyFill="1" applyBorder="1"/>
    <xf numFmtId="0" fontId="0" fillId="2" borderId="0" xfId="0" applyFill="1"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2" borderId="1" xfId="0" applyFill="1" applyBorder="1" applyAlignment="1">
      <alignment horizontal="center"/>
    </xf>
    <xf numFmtId="0" fontId="0" fillId="2" borderId="1" xfId="0" applyFill="1" applyBorder="1" applyAlignment="1">
      <alignment wrapText="1"/>
    </xf>
    <xf numFmtId="1" fontId="0" fillId="2" borderId="1" xfId="0" applyNumberFormat="1" applyFill="1" applyBorder="1" applyAlignment="1">
      <alignment horizontal="center"/>
    </xf>
    <xf numFmtId="0" fontId="0" fillId="2" borderId="0" xfId="0" applyFill="1" applyAlignment="1">
      <alignment horizontal="center"/>
    </xf>
    <xf numFmtId="164" fontId="0" fillId="2" borderId="1" xfId="0" applyNumberFormat="1" applyFill="1" applyBorder="1" applyAlignment="1">
      <alignment horizontal="center"/>
    </xf>
    <xf numFmtId="1" fontId="0" fillId="2" borderId="1" xfId="0" applyNumberFormat="1" applyFill="1" applyBorder="1"/>
    <xf numFmtId="0" fontId="0" fillId="2" borderId="1" xfId="0" applyFill="1" applyBorder="1" applyAlignment="1">
      <alignment vertical="top" wrapText="1"/>
    </xf>
    <xf numFmtId="0" fontId="3" fillId="0" borderId="0" xfId="0" applyFont="1" applyBorder="1"/>
    <xf numFmtId="0" fontId="3" fillId="0" borderId="0" xfId="0" applyFont="1" applyBorder="1" applyAlignment="1">
      <alignment horizontal="center"/>
    </xf>
    <xf numFmtId="0" fontId="3" fillId="0" borderId="0" xfId="0" applyFont="1" applyBorder="1" applyAlignment="1">
      <alignment horizontal="left"/>
    </xf>
    <xf numFmtId="0" fontId="2" fillId="7" borderId="1" xfId="0" applyFont="1" applyFill="1" applyBorder="1" applyAlignment="1">
      <alignment horizontal="center" vertical="center"/>
    </xf>
    <xf numFmtId="0" fontId="2" fillId="7"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0" xfId="0" applyFont="1" applyBorder="1" applyAlignment="1">
      <alignment horizontal="center" vertical="center"/>
    </xf>
    <xf numFmtId="0" fontId="4" fillId="4" borderId="1" xfId="0" applyFont="1" applyFill="1" applyBorder="1" applyAlignment="1">
      <alignment vertical="center" wrapText="1"/>
    </xf>
    <xf numFmtId="0" fontId="3" fillId="4" borderId="1" xfId="0" applyFont="1" applyFill="1" applyBorder="1" applyAlignment="1">
      <alignment vertical="center" wrapText="1"/>
    </xf>
    <xf numFmtId="0" fontId="4" fillId="6"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xf>
    <xf numFmtId="0" fontId="4" fillId="5" borderId="1" xfId="0" applyFont="1" applyFill="1" applyBorder="1" applyAlignment="1">
      <alignment horizontal="center"/>
    </xf>
    <xf numFmtId="0" fontId="4" fillId="5" borderId="1" xfId="0" applyFont="1" applyFill="1" applyBorder="1" applyAlignment="1">
      <alignment horizontal="center" vertical="center" wrapText="1"/>
    </xf>
    <xf numFmtId="0" fontId="5" fillId="6" borderId="1" xfId="0" applyFont="1" applyFill="1" applyBorder="1" applyAlignment="1">
      <alignment horizontal="center"/>
    </xf>
    <xf numFmtId="0" fontId="5"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5" borderId="1" xfId="0" applyFont="1" applyFill="1" applyBorder="1" applyAlignment="1">
      <alignment horizontal="center" vertical="center"/>
    </xf>
    <xf numFmtId="0" fontId="6" fillId="6" borderId="1" xfId="0" applyFont="1" applyFill="1" applyBorder="1" applyAlignment="1">
      <alignment horizontal="center" vertical="center"/>
    </xf>
    <xf numFmtId="1" fontId="3" fillId="6" borderId="1" xfId="0" applyNumberFormat="1" applyFont="1" applyFill="1" applyBorder="1" applyAlignment="1">
      <alignment horizontal="center" vertical="center"/>
    </xf>
    <xf numFmtId="2" fontId="3" fillId="6" borderId="1" xfId="0" applyNumberFormat="1" applyFont="1" applyFill="1" applyBorder="1" applyAlignment="1">
      <alignment horizontal="center" vertical="center"/>
    </xf>
    <xf numFmtId="2" fontId="3" fillId="5" borderId="1" xfId="0" applyNumberFormat="1" applyFont="1" applyFill="1" applyBorder="1" applyAlignment="1">
      <alignment horizontal="center" vertical="center"/>
    </xf>
    <xf numFmtId="9" fontId="4" fillId="0" borderId="0" xfId="1" applyFont="1" applyBorder="1" applyAlignment="1">
      <alignment horizontal="center" vertical="center"/>
    </xf>
    <xf numFmtId="2" fontId="3" fillId="4"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2" fillId="7" borderId="1" xfId="0" applyFont="1" applyFill="1" applyBorder="1" applyAlignment="1">
      <alignment horizontal="left" vertical="center" wrapText="1"/>
    </xf>
    <xf numFmtId="0" fontId="4" fillId="3" borderId="1" xfId="0" applyFont="1" applyFill="1" applyBorder="1" applyAlignment="1">
      <alignment vertical="center" wrapText="1"/>
    </xf>
    <xf numFmtId="0" fontId="3" fillId="0"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3" fillId="0" borderId="0" xfId="0" applyFont="1" applyBorder="1" applyAlignment="1">
      <alignment horizontal="left" vertical="center"/>
    </xf>
    <xf numFmtId="0" fontId="3" fillId="3" borderId="1" xfId="0" applyFont="1" applyFill="1" applyBorder="1" applyAlignment="1">
      <alignment vertical="center" wrapText="1"/>
    </xf>
    <xf numFmtId="0" fontId="3" fillId="0" borderId="1" xfId="0" applyFont="1" applyFill="1" applyBorder="1" applyAlignment="1">
      <alignment vertical="center" wrapText="1"/>
    </xf>
    <xf numFmtId="0" fontId="4" fillId="6" borderId="1" xfId="0" applyFont="1" applyFill="1" applyBorder="1" applyAlignment="1">
      <alignment vertical="center" wrapText="1"/>
    </xf>
    <xf numFmtId="0" fontId="4" fillId="5" borderId="1" xfId="0" applyFont="1" applyFill="1" applyBorder="1" applyAlignment="1">
      <alignment vertical="center" wrapText="1"/>
    </xf>
    <xf numFmtId="0" fontId="5" fillId="6" borderId="1" xfId="0" applyFont="1" applyFill="1" applyBorder="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3" fillId="0" borderId="0" xfId="0" applyFont="1" applyBorder="1" applyAlignment="1">
      <alignment vertical="center" wrapText="1"/>
    </xf>
    <xf numFmtId="0" fontId="7" fillId="7" borderId="1" xfId="0" applyFont="1" applyFill="1" applyBorder="1" applyAlignment="1">
      <alignment horizontal="center"/>
    </xf>
    <xf numFmtId="0" fontId="7" fillId="7" borderId="2" xfId="0" applyFont="1" applyFill="1" applyBorder="1" applyAlignment="1">
      <alignment horizontal="center"/>
    </xf>
    <xf numFmtId="0" fontId="7" fillId="7" borderId="3" xfId="0" applyFont="1" applyFill="1" applyBorder="1" applyAlignment="1">
      <alignment horizontal="center"/>
    </xf>
    <xf numFmtId="0" fontId="7" fillId="7" borderId="4" xfId="0" applyFont="1" applyFill="1" applyBorder="1" applyAlignment="1">
      <alignment horizontal="center"/>
    </xf>
  </cellXfs>
  <cellStyles count="2">
    <cellStyle name="Normal" xfId="0" builtinId="0"/>
    <cellStyle name="Porcentaje" xfId="1" builtinId="5"/>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Resumen!$B$2:$B$9</c:f>
              <c:strCache>
                <c:ptCount val="8"/>
                <c:pt idx="0">
                  <c:v> Estudiantes</c:v>
                </c:pt>
                <c:pt idx="1">
                  <c:v>Graduados</c:v>
                </c:pt>
                <c:pt idx="2">
                  <c:v>Profesores</c:v>
                </c:pt>
                <c:pt idx="3">
                  <c:v>Procesos Formativos</c:v>
                </c:pt>
                <c:pt idx="4">
                  <c:v>Investigación e innovación</c:v>
                </c:pt>
                <c:pt idx="5">
                  <c:v>Gestión Académica y Administrativa</c:v>
                </c:pt>
                <c:pt idx="6">
                  <c:v>Vinculación, Proyección e Incidencia Social</c:v>
                </c:pt>
                <c:pt idx="7">
                  <c:v> Internacionalización</c:v>
                </c:pt>
              </c:strCache>
            </c:strRef>
          </c:cat>
          <c:val>
            <c:numRef>
              <c:f>Resumen!$C$2:$C$9</c:f>
              <c:numCache>
                <c:formatCode>0</c:formatCode>
                <c:ptCount val="8"/>
                <c:pt idx="0" formatCode="General">
                  <c:v>20</c:v>
                </c:pt>
                <c:pt idx="1">
                  <c:v>27.272727272727273</c:v>
                </c:pt>
                <c:pt idx="2">
                  <c:v>18.181818181818183</c:v>
                </c:pt>
                <c:pt idx="3">
                  <c:v>13.636363636363637</c:v>
                </c:pt>
                <c:pt idx="4">
                  <c:v>4.5454545454545459</c:v>
                </c:pt>
                <c:pt idx="5">
                  <c:v>63.636363636363633</c:v>
                </c:pt>
                <c:pt idx="6">
                  <c:v>25</c:v>
                </c:pt>
                <c:pt idx="7" formatCode="0.0">
                  <c:v>7.6923076923076925</c:v>
                </c:pt>
              </c:numCache>
            </c:numRef>
          </c:val>
          <c:extLst>
            <c:ext xmlns:c16="http://schemas.microsoft.com/office/drawing/2014/chart" uri="{C3380CC4-5D6E-409C-BE32-E72D297353CC}">
              <c16:uniqueId val="{00000000-58C0-440C-849A-BF40B725F0CF}"/>
            </c:ext>
          </c:extLst>
        </c:ser>
        <c:dLbls>
          <c:dLblPos val="outEnd"/>
          <c:showLegendKey val="0"/>
          <c:showVal val="1"/>
          <c:showCatName val="0"/>
          <c:showSerName val="0"/>
          <c:showPercent val="0"/>
          <c:showBubbleSize val="0"/>
        </c:dLbls>
        <c:gapWidth val="182"/>
        <c:axId val="1125150464"/>
        <c:axId val="1125147968"/>
      </c:barChart>
      <c:catAx>
        <c:axId val="112515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125147968"/>
        <c:crosses val="autoZero"/>
        <c:auto val="1"/>
        <c:lblAlgn val="ctr"/>
        <c:lblOffset val="100"/>
        <c:noMultiLvlLbl val="0"/>
      </c:catAx>
      <c:valAx>
        <c:axId val="1125147968"/>
        <c:scaling>
          <c:orientation val="minMax"/>
          <c:max val="6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125150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Resumen!$F$3:$F$5</c:f>
              <c:strCache>
                <c:ptCount val="3"/>
                <c:pt idx="0">
                  <c:v>Selección, admisión, permanencia y titulación de los estudiantes</c:v>
                </c:pt>
                <c:pt idx="1">
                  <c:v>Gestión, asignación de incentivos y de becas a estudiantes:</c:v>
                </c:pt>
                <c:pt idx="2">
                  <c:v> Políticas, normativas y procesos reguladores para el mejoramiento académico</c:v>
                </c:pt>
              </c:strCache>
            </c:strRef>
          </c:cat>
          <c:val>
            <c:numRef>
              <c:f>Resumen!$G$3:$G$5</c:f>
              <c:numCache>
                <c:formatCode>General</c:formatCode>
                <c:ptCount val="3"/>
                <c:pt idx="0">
                  <c:v>50</c:v>
                </c:pt>
                <c:pt idx="1">
                  <c:v>0</c:v>
                </c:pt>
                <c:pt idx="2">
                  <c:v>20</c:v>
                </c:pt>
              </c:numCache>
            </c:numRef>
          </c:val>
          <c:extLst>
            <c:ext xmlns:c16="http://schemas.microsoft.com/office/drawing/2014/chart" uri="{C3380CC4-5D6E-409C-BE32-E72D297353CC}">
              <c16:uniqueId val="{00000000-1365-49E3-A0A0-B00D60A0F25D}"/>
            </c:ext>
          </c:extLst>
        </c:ser>
        <c:dLbls>
          <c:dLblPos val="outEnd"/>
          <c:showLegendKey val="0"/>
          <c:showVal val="1"/>
          <c:showCatName val="0"/>
          <c:showSerName val="0"/>
          <c:showPercent val="0"/>
          <c:showBubbleSize val="0"/>
        </c:dLbls>
        <c:gapWidth val="182"/>
        <c:axId val="1308136832"/>
        <c:axId val="1308137248"/>
      </c:barChart>
      <c:catAx>
        <c:axId val="1308136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08137248"/>
        <c:crosses val="autoZero"/>
        <c:auto val="1"/>
        <c:lblAlgn val="ctr"/>
        <c:lblOffset val="100"/>
        <c:noMultiLvlLbl val="0"/>
      </c:catAx>
      <c:valAx>
        <c:axId val="1308137248"/>
        <c:scaling>
          <c:orientation val="minMax"/>
          <c:max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08136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Resumen!$J$3:$J$4</c:f>
              <c:strCache>
                <c:ptCount val="2"/>
                <c:pt idx="0">
                  <c:v> Procedimientos para estudio de seguimiento de graduados.</c:v>
                </c:pt>
                <c:pt idx="1">
                  <c:v> Desarrollo profesional de los graduados</c:v>
                </c:pt>
              </c:strCache>
            </c:strRef>
          </c:cat>
          <c:val>
            <c:numRef>
              <c:f>Resumen!$K$3:$K$4</c:f>
              <c:numCache>
                <c:formatCode>0</c:formatCode>
                <c:ptCount val="2"/>
                <c:pt idx="0" formatCode="General">
                  <c:v>10</c:v>
                </c:pt>
                <c:pt idx="1">
                  <c:v>41.666666666666664</c:v>
                </c:pt>
              </c:numCache>
            </c:numRef>
          </c:val>
          <c:extLst>
            <c:ext xmlns:c16="http://schemas.microsoft.com/office/drawing/2014/chart" uri="{C3380CC4-5D6E-409C-BE32-E72D297353CC}">
              <c16:uniqueId val="{00000000-7F71-4649-8841-0910B67B279F}"/>
            </c:ext>
          </c:extLst>
        </c:ser>
        <c:dLbls>
          <c:dLblPos val="outEnd"/>
          <c:showLegendKey val="0"/>
          <c:showVal val="1"/>
          <c:showCatName val="0"/>
          <c:showSerName val="0"/>
          <c:showPercent val="0"/>
          <c:showBubbleSize val="0"/>
        </c:dLbls>
        <c:gapWidth val="182"/>
        <c:axId val="1018503872"/>
        <c:axId val="1018505536"/>
      </c:barChart>
      <c:catAx>
        <c:axId val="101850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18505536"/>
        <c:crosses val="autoZero"/>
        <c:auto val="1"/>
        <c:lblAlgn val="ctr"/>
        <c:lblOffset val="100"/>
        <c:noMultiLvlLbl val="0"/>
      </c:catAx>
      <c:valAx>
        <c:axId val="10185055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18503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Resumen!$N$3:$N$5</c:f>
              <c:strCache>
                <c:ptCount val="3"/>
                <c:pt idx="0">
                  <c:v>Perfil académico- profesional del profesorado del programa</c:v>
                </c:pt>
                <c:pt idx="1">
                  <c:v>Selección, contratación y evaluación del personal académico</c:v>
                </c:pt>
                <c:pt idx="2">
                  <c:v>Producción intelectual y su vinculación con el programa.</c:v>
                </c:pt>
              </c:strCache>
            </c:strRef>
          </c:cat>
          <c:val>
            <c:numRef>
              <c:f>Resumen!$O$3:$O$5</c:f>
              <c:numCache>
                <c:formatCode>0</c:formatCode>
                <c:ptCount val="3"/>
                <c:pt idx="0">
                  <c:v>37.5</c:v>
                </c:pt>
                <c:pt idx="1">
                  <c:v>12.5</c:v>
                </c:pt>
                <c:pt idx="2" formatCode="General">
                  <c:v>0</c:v>
                </c:pt>
              </c:numCache>
            </c:numRef>
          </c:val>
          <c:extLst>
            <c:ext xmlns:c16="http://schemas.microsoft.com/office/drawing/2014/chart" uri="{C3380CC4-5D6E-409C-BE32-E72D297353CC}">
              <c16:uniqueId val="{00000000-B86B-4D1D-87F0-CABA4F333B59}"/>
            </c:ext>
          </c:extLst>
        </c:ser>
        <c:dLbls>
          <c:dLblPos val="outEnd"/>
          <c:showLegendKey val="0"/>
          <c:showVal val="1"/>
          <c:showCatName val="0"/>
          <c:showSerName val="0"/>
          <c:showPercent val="0"/>
          <c:showBubbleSize val="0"/>
        </c:dLbls>
        <c:gapWidth val="182"/>
        <c:axId val="1308148480"/>
        <c:axId val="1308148896"/>
      </c:barChart>
      <c:catAx>
        <c:axId val="130814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08148896"/>
        <c:crosses val="autoZero"/>
        <c:auto val="1"/>
        <c:lblAlgn val="ctr"/>
        <c:lblOffset val="100"/>
        <c:noMultiLvlLbl val="0"/>
      </c:catAx>
      <c:valAx>
        <c:axId val="1308148896"/>
        <c:scaling>
          <c:orientation val="minMax"/>
          <c:max val="4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081484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Resumen!$R$3:$R$5</c:f>
              <c:strCache>
                <c:ptCount val="3"/>
                <c:pt idx="0">
                  <c:v>Plan de Estudio</c:v>
                </c:pt>
                <c:pt idx="1">
                  <c:v> Estrategias didácticas y de evaluación del aprendizaje</c:v>
                </c:pt>
                <c:pt idx="2">
                  <c:v>Producción intelectual y su vinculación con el programa</c:v>
                </c:pt>
              </c:strCache>
            </c:strRef>
          </c:cat>
          <c:val>
            <c:numRef>
              <c:f>Resumen!$S$3:$S$5</c:f>
              <c:numCache>
                <c:formatCode>0</c:formatCode>
                <c:ptCount val="3"/>
                <c:pt idx="0">
                  <c:v>7.6923076923076925</c:v>
                </c:pt>
                <c:pt idx="1">
                  <c:v>33.333333333333336</c:v>
                </c:pt>
                <c:pt idx="2" formatCode="General">
                  <c:v>0</c:v>
                </c:pt>
              </c:numCache>
            </c:numRef>
          </c:val>
          <c:extLst>
            <c:ext xmlns:c16="http://schemas.microsoft.com/office/drawing/2014/chart" uri="{C3380CC4-5D6E-409C-BE32-E72D297353CC}">
              <c16:uniqueId val="{00000000-239E-4CAD-BC13-2C8F9329145A}"/>
            </c:ext>
          </c:extLst>
        </c:ser>
        <c:dLbls>
          <c:dLblPos val="outEnd"/>
          <c:showLegendKey val="0"/>
          <c:showVal val="1"/>
          <c:showCatName val="0"/>
          <c:showSerName val="0"/>
          <c:showPercent val="0"/>
          <c:showBubbleSize val="0"/>
        </c:dLbls>
        <c:gapWidth val="182"/>
        <c:axId val="658662544"/>
        <c:axId val="658667120"/>
      </c:barChart>
      <c:catAx>
        <c:axId val="658662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658667120"/>
        <c:crosses val="autoZero"/>
        <c:auto val="1"/>
        <c:lblAlgn val="ctr"/>
        <c:lblOffset val="100"/>
        <c:noMultiLvlLbl val="0"/>
      </c:catAx>
      <c:valAx>
        <c:axId val="658667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658662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Resumen!$V$3:$V$5</c:f>
              <c:strCache>
                <c:ptCount val="3"/>
                <c:pt idx="0">
                  <c:v>Políticas, líneas estratégicas de investigación o innovación de alcance local, nacional, regional e internacional</c:v>
                </c:pt>
                <c:pt idx="1">
                  <c:v> Correspondencia entre líneas de investigación e innovación y avances de la ciencia y la tecnología</c:v>
                </c:pt>
                <c:pt idx="2">
                  <c:v>Mecanismos para la evaluación y divulgación de los resultados de los proyectos de investigación e innovación</c:v>
                </c:pt>
              </c:strCache>
            </c:strRef>
          </c:cat>
          <c:val>
            <c:numRef>
              <c:f>Resumen!$W$3:$W$5</c:f>
              <c:numCache>
                <c:formatCode>0</c:formatCode>
                <c:ptCount val="3"/>
                <c:pt idx="0" formatCode="General">
                  <c:v>5</c:v>
                </c:pt>
                <c:pt idx="1">
                  <c:v>8.3333333333333339</c:v>
                </c:pt>
                <c:pt idx="2" formatCode="General">
                  <c:v>0</c:v>
                </c:pt>
              </c:numCache>
            </c:numRef>
          </c:val>
          <c:extLst>
            <c:ext xmlns:c16="http://schemas.microsoft.com/office/drawing/2014/chart" uri="{C3380CC4-5D6E-409C-BE32-E72D297353CC}">
              <c16:uniqueId val="{00000000-F794-45B3-83D7-C18245CE0AE9}"/>
            </c:ext>
          </c:extLst>
        </c:ser>
        <c:dLbls>
          <c:dLblPos val="outEnd"/>
          <c:showLegendKey val="0"/>
          <c:showVal val="1"/>
          <c:showCatName val="0"/>
          <c:showSerName val="0"/>
          <c:showPercent val="0"/>
          <c:showBubbleSize val="0"/>
        </c:dLbls>
        <c:gapWidth val="182"/>
        <c:axId val="1308988432"/>
        <c:axId val="1308998832"/>
      </c:barChart>
      <c:catAx>
        <c:axId val="1308988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08998832"/>
        <c:crosses val="autoZero"/>
        <c:auto val="1"/>
        <c:lblAlgn val="ctr"/>
        <c:lblOffset val="100"/>
        <c:noMultiLvlLbl val="0"/>
      </c:catAx>
      <c:valAx>
        <c:axId val="1308998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089884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Resumen!$Z$3:$Z$5</c:f>
              <c:strCache>
                <c:ptCount val="3"/>
                <c:pt idx="0">
                  <c:v> Estructura Organizativa y Clima Organizacional</c:v>
                </c:pt>
                <c:pt idx="1">
                  <c:v> Gestión de los Recursos Humanos</c:v>
                </c:pt>
                <c:pt idx="2">
                  <c:v>Recursos financieros, Físicos, Materiales y Tecnológicos</c:v>
                </c:pt>
              </c:strCache>
            </c:strRef>
          </c:cat>
          <c:val>
            <c:numRef>
              <c:f>Resumen!$AA$3:$AA$5</c:f>
              <c:numCache>
                <c:formatCode>General</c:formatCode>
                <c:ptCount val="3"/>
                <c:pt idx="0">
                  <c:v>50</c:v>
                </c:pt>
                <c:pt idx="1">
                  <c:v>90</c:v>
                </c:pt>
                <c:pt idx="2" formatCode="0">
                  <c:v>61.111111111111114</c:v>
                </c:pt>
              </c:numCache>
            </c:numRef>
          </c:val>
          <c:extLst>
            <c:ext xmlns:c16="http://schemas.microsoft.com/office/drawing/2014/chart" uri="{C3380CC4-5D6E-409C-BE32-E72D297353CC}">
              <c16:uniqueId val="{00000000-E721-4583-B120-D223637ED9E7}"/>
            </c:ext>
          </c:extLst>
        </c:ser>
        <c:dLbls>
          <c:dLblPos val="outEnd"/>
          <c:showLegendKey val="0"/>
          <c:showVal val="1"/>
          <c:showCatName val="0"/>
          <c:showSerName val="0"/>
          <c:showPercent val="0"/>
          <c:showBubbleSize val="0"/>
        </c:dLbls>
        <c:gapWidth val="182"/>
        <c:axId val="1120382927"/>
        <c:axId val="1120384175"/>
      </c:barChart>
      <c:catAx>
        <c:axId val="1120382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120384175"/>
        <c:crosses val="autoZero"/>
        <c:auto val="1"/>
        <c:lblAlgn val="ctr"/>
        <c:lblOffset val="100"/>
        <c:noMultiLvlLbl val="0"/>
      </c:catAx>
      <c:valAx>
        <c:axId val="11203841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12038292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Resumen!$AD$3</c:f>
              <c:strCache>
                <c:ptCount val="1"/>
                <c:pt idx="0">
                  <c:v> Políticas y Procesos de Vinculación, Proyección e Incidencia Social.</c:v>
                </c:pt>
              </c:strCache>
            </c:strRef>
          </c:cat>
          <c:val>
            <c:numRef>
              <c:f>Resumen!$AE$3</c:f>
              <c:numCache>
                <c:formatCode>General</c:formatCode>
                <c:ptCount val="1"/>
                <c:pt idx="0">
                  <c:v>6.25</c:v>
                </c:pt>
              </c:numCache>
            </c:numRef>
          </c:val>
          <c:extLst>
            <c:ext xmlns:c16="http://schemas.microsoft.com/office/drawing/2014/chart" uri="{C3380CC4-5D6E-409C-BE32-E72D297353CC}">
              <c16:uniqueId val="{00000000-350D-41A7-9735-1EF62EE2C460}"/>
            </c:ext>
          </c:extLst>
        </c:ser>
        <c:dLbls>
          <c:dLblPos val="outEnd"/>
          <c:showLegendKey val="0"/>
          <c:showVal val="1"/>
          <c:showCatName val="0"/>
          <c:showSerName val="0"/>
          <c:showPercent val="0"/>
          <c:showBubbleSize val="0"/>
        </c:dLbls>
        <c:gapWidth val="182"/>
        <c:axId val="1283443999"/>
        <c:axId val="1283452319"/>
      </c:barChart>
      <c:catAx>
        <c:axId val="1283443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283452319"/>
        <c:crosses val="autoZero"/>
        <c:auto val="1"/>
        <c:lblAlgn val="ctr"/>
        <c:lblOffset val="100"/>
        <c:noMultiLvlLbl val="0"/>
      </c:catAx>
      <c:valAx>
        <c:axId val="12834523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28344399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Resumen!$AH$3:$AH$5</c:f>
              <c:strCache>
                <c:ptCount val="3"/>
                <c:pt idx="0">
                  <c:v> Acciones de Regulación para la Internacionalización</c:v>
                </c:pt>
                <c:pt idx="1">
                  <c:v> Internacionalización a través de la Colaboración e Intercambio</c:v>
                </c:pt>
                <c:pt idx="2">
                  <c:v>Participación en Redes Académicas Locales, Nacionales, Regionales e Internacionales</c:v>
                </c:pt>
              </c:strCache>
            </c:strRef>
          </c:cat>
          <c:val>
            <c:numRef>
              <c:f>Resumen!$AI$3:$AI$5</c:f>
              <c:numCache>
                <c:formatCode>General</c:formatCode>
                <c:ptCount val="3"/>
                <c:pt idx="0">
                  <c:v>10</c:v>
                </c:pt>
                <c:pt idx="1">
                  <c:v>0</c:v>
                </c:pt>
                <c:pt idx="2" formatCode="0">
                  <c:v>8.3333333333333339</c:v>
                </c:pt>
              </c:numCache>
            </c:numRef>
          </c:val>
          <c:extLst>
            <c:ext xmlns:c16="http://schemas.microsoft.com/office/drawing/2014/chart" uri="{C3380CC4-5D6E-409C-BE32-E72D297353CC}">
              <c16:uniqueId val="{00000000-BCB5-4C20-B9F0-CBB887572E46}"/>
            </c:ext>
          </c:extLst>
        </c:ser>
        <c:dLbls>
          <c:dLblPos val="outEnd"/>
          <c:showLegendKey val="0"/>
          <c:showVal val="1"/>
          <c:showCatName val="0"/>
          <c:showSerName val="0"/>
          <c:showPercent val="0"/>
          <c:showBubbleSize val="0"/>
        </c:dLbls>
        <c:gapWidth val="182"/>
        <c:axId val="1233836255"/>
        <c:axId val="1233836671"/>
      </c:barChart>
      <c:catAx>
        <c:axId val="123383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233836671"/>
        <c:crosses val="autoZero"/>
        <c:auto val="1"/>
        <c:lblAlgn val="ctr"/>
        <c:lblOffset val="100"/>
        <c:noMultiLvlLbl val="0"/>
      </c:catAx>
      <c:valAx>
        <c:axId val="12338366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23383625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61912</xdr:colOff>
      <xdr:row>10</xdr:row>
      <xdr:rowOff>142876</xdr:rowOff>
    </xdr:from>
    <xdr:to>
      <xdr:col>2</xdr:col>
      <xdr:colOff>1000125</xdr:colOff>
      <xdr:row>22</xdr:row>
      <xdr:rowOff>161925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123824</xdr:colOff>
      <xdr:row>5</xdr:row>
      <xdr:rowOff>142875</xdr:rowOff>
    </xdr:from>
    <xdr:to>
      <xdr:col>6</xdr:col>
      <xdr:colOff>714375</xdr:colOff>
      <xdr:row>18</xdr:row>
      <xdr:rowOff>47625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190500</xdr:colOff>
      <xdr:row>4</xdr:row>
      <xdr:rowOff>133350</xdr:rowOff>
    </xdr:from>
    <xdr:to>
      <xdr:col>11</xdr:col>
      <xdr:colOff>19050</xdr:colOff>
      <xdr:row>17</xdr:row>
      <xdr:rowOff>19050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57150</xdr:colOff>
      <xdr:row>6</xdr:row>
      <xdr:rowOff>57150</xdr:rowOff>
    </xdr:from>
    <xdr:to>
      <xdr:col>14</xdr:col>
      <xdr:colOff>1504950</xdr:colOff>
      <xdr:row>20</xdr:row>
      <xdr:rowOff>133350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66675</xdr:colOff>
      <xdr:row>6</xdr:row>
      <xdr:rowOff>9525</xdr:rowOff>
    </xdr:from>
    <xdr:to>
      <xdr:col>19</xdr:col>
      <xdr:colOff>114300</xdr:colOff>
      <xdr:row>18</xdr:row>
      <xdr:rowOff>142875</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28575</xdr:colOff>
      <xdr:row>5</xdr:row>
      <xdr:rowOff>142875</xdr:rowOff>
    </xdr:from>
    <xdr:to>
      <xdr:col>22</xdr:col>
      <xdr:colOff>981075</xdr:colOff>
      <xdr:row>20</xdr:row>
      <xdr:rowOff>28575</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28575</xdr:colOff>
      <xdr:row>5</xdr:row>
      <xdr:rowOff>114300</xdr:rowOff>
    </xdr:from>
    <xdr:to>
      <xdr:col>27</xdr:col>
      <xdr:colOff>104775</xdr:colOff>
      <xdr:row>18</xdr:row>
      <xdr:rowOff>142875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27</xdr:col>
      <xdr:colOff>552450</xdr:colOff>
      <xdr:row>3</xdr:row>
      <xdr:rowOff>228600</xdr:rowOff>
    </xdr:from>
    <xdr:to>
      <xdr:col>31</xdr:col>
      <xdr:colOff>161925</xdr:colOff>
      <xdr:row>12</xdr:row>
      <xdr:rowOff>142875</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31</xdr:col>
      <xdr:colOff>752474</xdr:colOff>
      <xdr:row>6</xdr:row>
      <xdr:rowOff>66675</xdr:rowOff>
    </xdr:from>
    <xdr:to>
      <xdr:col>34</xdr:col>
      <xdr:colOff>923924</xdr:colOff>
      <xdr:row>17</xdr:row>
      <xdr:rowOff>104775</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0"/>
  <sheetViews>
    <sheetView showGridLines="0" tabSelected="1" zoomScaleNormal="100" workbookViewId="0">
      <selection activeCell="B5" sqref="B5"/>
    </sheetView>
  </sheetViews>
  <sheetFormatPr baseColWidth="10" defaultRowHeight="12.75" x14ac:dyDescent="0.2"/>
  <cols>
    <col min="1" max="1" width="6.28515625" style="15" bestFit="1" customWidth="1"/>
    <col min="2" max="2" width="82.7109375" style="48" customWidth="1"/>
    <col min="3" max="3" width="17.42578125" style="23" customWidth="1"/>
    <col min="4" max="4" width="23.5703125" style="56" customWidth="1"/>
    <col min="5" max="5" width="15.28515625" style="23" customWidth="1"/>
    <col min="6" max="6" width="26.140625" style="23" customWidth="1"/>
    <col min="7" max="7" width="23" style="23" customWidth="1"/>
    <col min="8" max="8" width="18.140625" style="23" customWidth="1"/>
    <col min="9" max="16384" width="11.42578125" style="14"/>
  </cols>
  <sheetData>
    <row r="1" spans="1:8" x14ac:dyDescent="0.2">
      <c r="A1" s="16" t="s">
        <v>353</v>
      </c>
    </row>
    <row r="2" spans="1:8" s="15" customFormat="1" x14ac:dyDescent="0.2">
      <c r="A2" s="17" t="s">
        <v>348</v>
      </c>
      <c r="B2" s="42" t="s">
        <v>349</v>
      </c>
      <c r="C2" s="17" t="s">
        <v>304</v>
      </c>
      <c r="D2" s="18" t="s">
        <v>310</v>
      </c>
      <c r="E2" s="17" t="s">
        <v>311</v>
      </c>
      <c r="F2" s="18" t="s">
        <v>340</v>
      </c>
      <c r="G2" s="17" t="s">
        <v>341</v>
      </c>
      <c r="H2" s="18" t="s">
        <v>8</v>
      </c>
    </row>
    <row r="3" spans="1:8" x14ac:dyDescent="0.2">
      <c r="A3" s="19">
        <v>1</v>
      </c>
      <c r="B3" s="43" t="s">
        <v>346</v>
      </c>
      <c r="C3" s="20"/>
      <c r="D3" s="49"/>
      <c r="E3" s="20"/>
      <c r="F3" s="20">
        <f>F4+F11+F16+F22</f>
        <v>8</v>
      </c>
      <c r="G3" s="20">
        <f>G4+G11+G16+G22</f>
        <v>40</v>
      </c>
      <c r="H3" s="20">
        <f>100*F3/G3</f>
        <v>20</v>
      </c>
    </row>
    <row r="4" spans="1:8" x14ac:dyDescent="0.2">
      <c r="A4" s="21" t="s">
        <v>5</v>
      </c>
      <c r="B4" s="24" t="s">
        <v>19</v>
      </c>
      <c r="C4" s="22"/>
      <c r="D4" s="25"/>
      <c r="E4" s="22"/>
      <c r="F4" s="22">
        <f>SUM($E$5:$E$10)</f>
        <v>6</v>
      </c>
      <c r="G4" s="22">
        <f>COUNTA($E$5:$E$10)*2</f>
        <v>12</v>
      </c>
      <c r="H4" s="22">
        <f>100*F4/G4</f>
        <v>50</v>
      </c>
    </row>
    <row r="5" spans="1:8" ht="120.75" customHeight="1" x14ac:dyDescent="0.2">
      <c r="A5" s="41" t="s">
        <v>158</v>
      </c>
      <c r="B5" s="44" t="s">
        <v>134</v>
      </c>
      <c r="C5" s="41" t="s">
        <v>312</v>
      </c>
      <c r="D5" s="50"/>
      <c r="E5" s="41">
        <f>IF(C5="","",IF(C5="CT",2,IF(C5="CP",1,IF(C5="SC",0,""))))</f>
        <v>1</v>
      </c>
      <c r="F5" s="41"/>
      <c r="G5" s="41"/>
      <c r="H5" s="41"/>
    </row>
    <row r="6" spans="1:8" ht="25.5" x14ac:dyDescent="0.2">
      <c r="A6" s="41" t="s">
        <v>159</v>
      </c>
      <c r="B6" s="44" t="s">
        <v>6</v>
      </c>
      <c r="C6" s="41" t="s">
        <v>312</v>
      </c>
      <c r="D6" s="50" t="s">
        <v>313</v>
      </c>
      <c r="E6" s="41">
        <f>IF(C6="","",IF(C6="CT",2,IF(C6="CP",1,IF(C6="SC",0,""))))</f>
        <v>1</v>
      </c>
      <c r="F6" s="41"/>
      <c r="G6" s="41"/>
      <c r="H6" s="41"/>
    </row>
    <row r="7" spans="1:8" ht="89.25" x14ac:dyDescent="0.2">
      <c r="A7" s="41" t="s">
        <v>160</v>
      </c>
      <c r="B7" s="44" t="s">
        <v>135</v>
      </c>
      <c r="C7" s="41" t="s">
        <v>316</v>
      </c>
      <c r="D7" s="50" t="s">
        <v>315</v>
      </c>
      <c r="E7" s="41">
        <f>IF(C7="","",IF(C7="CT",2,IF(C7="CP",1,IF(C7="SC",0,""))))</f>
        <v>2</v>
      </c>
      <c r="F7" s="41"/>
      <c r="G7" s="41"/>
      <c r="H7" s="41"/>
    </row>
    <row r="8" spans="1:8" ht="25.5" x14ac:dyDescent="0.2">
      <c r="A8" s="41" t="s">
        <v>161</v>
      </c>
      <c r="B8" s="44" t="s">
        <v>7</v>
      </c>
      <c r="C8" s="41" t="s">
        <v>314</v>
      </c>
      <c r="D8" s="50" t="s">
        <v>317</v>
      </c>
      <c r="E8" s="41">
        <f>IF(C8="","",IF(C8="CT",2,IF(C8="CP",1,IF(C8="SC",0,""))))</f>
        <v>0</v>
      </c>
      <c r="F8" s="41"/>
      <c r="G8" s="41"/>
      <c r="H8" s="41"/>
    </row>
    <row r="9" spans="1:8" x14ac:dyDescent="0.2">
      <c r="A9" s="41" t="s">
        <v>309</v>
      </c>
      <c r="B9" s="44" t="s">
        <v>154</v>
      </c>
      <c r="C9" s="41" t="s">
        <v>316</v>
      </c>
      <c r="D9" s="50" t="s">
        <v>318</v>
      </c>
      <c r="E9" s="41">
        <f>IF(C9="","",IF(C9="CT",2,IF(C9="CP",1,IF(C9="SC",0,""))))</f>
        <v>2</v>
      </c>
      <c r="F9" s="41"/>
      <c r="G9" s="41"/>
      <c r="H9" s="41"/>
    </row>
    <row r="10" spans="1:8" ht="63.75" x14ac:dyDescent="0.2">
      <c r="A10" s="41" t="s">
        <v>162</v>
      </c>
      <c r="B10" s="44" t="s">
        <v>151</v>
      </c>
      <c r="C10" s="41" t="s">
        <v>314</v>
      </c>
      <c r="D10" s="50" t="s">
        <v>317</v>
      </c>
      <c r="E10" s="41">
        <f>IF(C10="","",IF(C10="CT",2,IF(C10="CP",1,IF(C10="SC",0,""))))</f>
        <v>0</v>
      </c>
      <c r="F10" s="41"/>
      <c r="G10" s="41"/>
      <c r="H10" s="41"/>
    </row>
    <row r="11" spans="1:8" x14ac:dyDescent="0.2">
      <c r="A11" s="21" t="s">
        <v>9</v>
      </c>
      <c r="B11" s="24" t="s">
        <v>168</v>
      </c>
      <c r="C11" s="22"/>
      <c r="D11" s="25"/>
      <c r="E11" s="22" t="str">
        <f>IF(C11="","",IF(C11="CT",2,IF(C11="CP",1,IF(C11="SC",0,""))))</f>
        <v/>
      </c>
      <c r="F11" s="22">
        <f>SUM($E$12:$E$15)</f>
        <v>0</v>
      </c>
      <c r="G11" s="22">
        <f>COUNTA($E$12:$E$15)*2</f>
        <v>8</v>
      </c>
      <c r="H11" s="22">
        <f>100*F11/G11</f>
        <v>0</v>
      </c>
    </row>
    <row r="12" spans="1:8" ht="89.25" x14ac:dyDescent="0.2">
      <c r="A12" s="41" t="s">
        <v>163</v>
      </c>
      <c r="B12" s="44" t="s">
        <v>136</v>
      </c>
      <c r="C12" s="41" t="s">
        <v>314</v>
      </c>
      <c r="D12" s="50" t="s">
        <v>317</v>
      </c>
      <c r="E12" s="41">
        <f>IF(C12="","",IF(C12="CT",2,IF(C12="CP",1,IF(C12="SC",0,""))))</f>
        <v>0</v>
      </c>
      <c r="F12" s="41"/>
      <c r="G12" s="41"/>
      <c r="H12" s="41"/>
    </row>
    <row r="13" spans="1:8" ht="51" x14ac:dyDescent="0.2">
      <c r="A13" s="41" t="s">
        <v>164</v>
      </c>
      <c r="B13" s="44" t="s">
        <v>137</v>
      </c>
      <c r="C13" s="41" t="s">
        <v>314</v>
      </c>
      <c r="D13" s="50" t="s">
        <v>317</v>
      </c>
      <c r="E13" s="41">
        <f>IF(C13="","",IF(C13="CT",2,IF(C13="CP",1,IF(C13="SC",0,""))))</f>
        <v>0</v>
      </c>
      <c r="F13" s="41"/>
      <c r="G13" s="41"/>
      <c r="H13" s="41"/>
    </row>
    <row r="14" spans="1:8" ht="45" customHeight="1" x14ac:dyDescent="0.2">
      <c r="A14" s="41" t="s">
        <v>165</v>
      </c>
      <c r="B14" s="44" t="s">
        <v>10</v>
      </c>
      <c r="C14" s="41" t="s">
        <v>314</v>
      </c>
      <c r="D14" s="50" t="s">
        <v>317</v>
      </c>
      <c r="E14" s="41">
        <f>IF(C14="","",IF(C14="CT",2,IF(C14="CP",1,IF(C14="SC",0,""))))</f>
        <v>0</v>
      </c>
      <c r="F14" s="41"/>
      <c r="G14" s="41"/>
      <c r="H14" s="41"/>
    </row>
    <row r="15" spans="1:8" ht="63.75" x14ac:dyDescent="0.2">
      <c r="A15" s="41" t="s">
        <v>166</v>
      </c>
      <c r="B15" s="44" t="s">
        <v>138</v>
      </c>
      <c r="C15" s="41" t="s">
        <v>314</v>
      </c>
      <c r="D15" s="50" t="s">
        <v>317</v>
      </c>
      <c r="E15" s="41">
        <f>IF(C15="","",IF(C15="CT",2,IF(C15="CP",1,IF(C15="SC",0,""))))</f>
        <v>0</v>
      </c>
      <c r="F15" s="41"/>
      <c r="G15" s="41"/>
      <c r="H15" s="41"/>
    </row>
    <row r="16" spans="1:8" x14ac:dyDescent="0.2">
      <c r="A16" s="21" t="s">
        <v>11</v>
      </c>
      <c r="B16" s="24" t="s">
        <v>169</v>
      </c>
      <c r="C16" s="22"/>
      <c r="D16" s="25"/>
      <c r="E16" s="22" t="str">
        <f>IF(C16="","",IF(C16="CT",2,IF(C16="CP",1,IF(C16="SC",0,""))))</f>
        <v/>
      </c>
      <c r="F16" s="22">
        <f>SUM($E$17:$E$21)</f>
        <v>0</v>
      </c>
      <c r="G16" s="22">
        <f>COUNTA($E$17:$E$21)*2</f>
        <v>10</v>
      </c>
      <c r="H16" s="22">
        <f t="shared" ref="H16:H72" si="0">100*F16/G16</f>
        <v>0</v>
      </c>
    </row>
    <row r="17" spans="1:8" ht="63.75" x14ac:dyDescent="0.2">
      <c r="A17" s="41" t="s">
        <v>167</v>
      </c>
      <c r="B17" s="44" t="s">
        <v>141</v>
      </c>
      <c r="C17" s="41" t="s">
        <v>314</v>
      </c>
      <c r="D17" s="50" t="s">
        <v>317</v>
      </c>
      <c r="E17" s="41">
        <f>IF(C17="","",IF(C17="CT",2,IF(C17="CP",1,IF(C17="SC",0,""))))</f>
        <v>0</v>
      </c>
      <c r="F17" s="41"/>
      <c r="G17" s="41"/>
      <c r="H17" s="41"/>
    </row>
    <row r="18" spans="1:8" ht="63.75" customHeight="1" x14ac:dyDescent="0.2">
      <c r="A18" s="41" t="s">
        <v>305</v>
      </c>
      <c r="B18" s="44" t="s">
        <v>12</v>
      </c>
      <c r="C18" s="41" t="s">
        <v>314</v>
      </c>
      <c r="D18" s="50" t="s">
        <v>317</v>
      </c>
      <c r="E18" s="41">
        <f>IF(C18="","",IF(C18="CT",2,IF(C18="CP",1,IF(C18="SC",0,""))))</f>
        <v>0</v>
      </c>
      <c r="F18" s="41"/>
      <c r="G18" s="41"/>
      <c r="H18" s="41"/>
    </row>
    <row r="19" spans="1:8" ht="57.75" customHeight="1" x14ac:dyDescent="0.2">
      <c r="A19" s="41" t="s">
        <v>306</v>
      </c>
      <c r="B19" s="44" t="s">
        <v>13</v>
      </c>
      <c r="C19" s="41" t="s">
        <v>314</v>
      </c>
      <c r="D19" s="50" t="s">
        <v>317</v>
      </c>
      <c r="E19" s="41">
        <f>IF(C19="","",IF(C19="CT",2,IF(C19="CP",1,IF(C19="SC",0,""))))</f>
        <v>0</v>
      </c>
      <c r="F19" s="41"/>
      <c r="G19" s="41"/>
      <c r="H19" s="41"/>
    </row>
    <row r="20" spans="1:8" ht="59.25" customHeight="1" x14ac:dyDescent="0.2">
      <c r="A20" s="41" t="s">
        <v>307</v>
      </c>
      <c r="B20" s="44" t="s">
        <v>14</v>
      </c>
      <c r="C20" s="41" t="s">
        <v>314</v>
      </c>
      <c r="D20" s="50" t="s">
        <v>317</v>
      </c>
      <c r="E20" s="41">
        <f>IF(C20="","",IF(C20="CT",2,IF(C20="CP",1,IF(C20="SC",0,""))))</f>
        <v>0</v>
      </c>
      <c r="F20" s="41"/>
      <c r="G20" s="41"/>
      <c r="H20" s="41"/>
    </row>
    <row r="21" spans="1:8" ht="38.25" x14ac:dyDescent="0.2">
      <c r="A21" s="41" t="s">
        <v>308</v>
      </c>
      <c r="B21" s="44" t="s">
        <v>155</v>
      </c>
      <c r="C21" s="41" t="s">
        <v>314</v>
      </c>
      <c r="D21" s="50" t="s">
        <v>317</v>
      </c>
      <c r="E21" s="41">
        <f>IF(C21="","",IF(C21="CT",2,IF(C21="CP",1,IF(C21="SC",0,""))))</f>
        <v>0</v>
      </c>
      <c r="F21" s="41"/>
      <c r="G21" s="41"/>
      <c r="H21" s="41"/>
    </row>
    <row r="22" spans="1:8" x14ac:dyDescent="0.2">
      <c r="A22" s="21" t="s">
        <v>15</v>
      </c>
      <c r="B22" s="24" t="s">
        <v>170</v>
      </c>
      <c r="C22" s="22"/>
      <c r="D22" s="25"/>
      <c r="E22" s="22" t="str">
        <f>IF(C22="","",IF(C22="CT",2,IF(C22="CP",1,IF(C22="SC",0,""))))</f>
        <v/>
      </c>
      <c r="F22" s="22">
        <f>SUM($E$23:$E$27)</f>
        <v>2</v>
      </c>
      <c r="G22" s="22">
        <f>COUNTA($E$23:$E$27)*2</f>
        <v>10</v>
      </c>
      <c r="H22" s="22">
        <f t="shared" si="0"/>
        <v>20</v>
      </c>
    </row>
    <row r="23" spans="1:8" ht="75" customHeight="1" x14ac:dyDescent="0.2">
      <c r="A23" s="41" t="s">
        <v>171</v>
      </c>
      <c r="B23" s="44" t="s">
        <v>142</v>
      </c>
      <c r="C23" s="41" t="s">
        <v>314</v>
      </c>
      <c r="D23" s="50" t="s">
        <v>317</v>
      </c>
      <c r="E23" s="41">
        <f>IF(C23="","",IF(C23="CT",2,IF(C23="CP",1,IF(C23="SC",0,""))))</f>
        <v>0</v>
      </c>
      <c r="F23" s="41"/>
      <c r="G23" s="41"/>
      <c r="H23" s="41"/>
    </row>
    <row r="24" spans="1:8" ht="75" customHeight="1" x14ac:dyDescent="0.2">
      <c r="A24" s="41" t="s">
        <v>172</v>
      </c>
      <c r="B24" s="44" t="s">
        <v>16</v>
      </c>
      <c r="C24" s="41" t="s">
        <v>312</v>
      </c>
      <c r="D24" s="50" t="s">
        <v>319</v>
      </c>
      <c r="E24" s="41">
        <f>IF(C24="","",IF(C24="CT",2,IF(C24="CP",1,IF(C24="SC",0,""))))</f>
        <v>1</v>
      </c>
      <c r="F24" s="41"/>
      <c r="G24" s="41"/>
      <c r="H24" s="41"/>
    </row>
    <row r="25" spans="1:8" ht="61.5" customHeight="1" x14ac:dyDescent="0.2">
      <c r="A25" s="41" t="s">
        <v>173</v>
      </c>
      <c r="B25" s="44" t="s">
        <v>17</v>
      </c>
      <c r="C25" s="41" t="s">
        <v>314</v>
      </c>
      <c r="D25" s="50" t="s">
        <v>317</v>
      </c>
      <c r="E25" s="41">
        <f>IF(C25="","",IF(C25="CT",2,IF(C25="CP",1,IF(C25="SC",0,""))))</f>
        <v>0</v>
      </c>
      <c r="F25" s="41"/>
      <c r="G25" s="41"/>
      <c r="H25" s="41"/>
    </row>
    <row r="26" spans="1:8" ht="76.5" x14ac:dyDescent="0.2">
      <c r="A26" s="41" t="s">
        <v>174</v>
      </c>
      <c r="B26" s="44" t="s">
        <v>143</v>
      </c>
      <c r="C26" s="41" t="s">
        <v>314</v>
      </c>
      <c r="D26" s="50" t="s">
        <v>317</v>
      </c>
      <c r="E26" s="41">
        <f>IF(C26="","",IF(C26="CT",2,IF(C26="CP",1,IF(C26="SC",0,""))))</f>
        <v>0</v>
      </c>
      <c r="F26" s="41"/>
      <c r="G26" s="41"/>
      <c r="H26" s="41"/>
    </row>
    <row r="27" spans="1:8" ht="59.25" customHeight="1" x14ac:dyDescent="0.2">
      <c r="A27" s="41" t="s">
        <v>175</v>
      </c>
      <c r="B27" s="44" t="s">
        <v>18</v>
      </c>
      <c r="C27" s="41" t="s">
        <v>312</v>
      </c>
      <c r="D27" s="50" t="s">
        <v>320</v>
      </c>
      <c r="E27" s="41">
        <f>IF(C27="","",IF(C27="CT",2,IF(C27="CP",1,IF(C27="SC",0,""))))</f>
        <v>1</v>
      </c>
      <c r="F27" s="41"/>
      <c r="G27" s="41"/>
      <c r="H27" s="41"/>
    </row>
    <row r="28" spans="1:8" x14ac:dyDescent="0.2">
      <c r="A28" s="26">
        <v>2</v>
      </c>
      <c r="B28" s="45" t="s">
        <v>1</v>
      </c>
      <c r="C28" s="27"/>
      <c r="D28" s="51"/>
      <c r="E28" s="33" t="str">
        <f>IF(C28="","",IF(C28="CT",2,IF(C28="CP",1,IF(C28="SC",0,""))))</f>
        <v/>
      </c>
      <c r="F28" s="26">
        <f>F29+F35</f>
        <v>6</v>
      </c>
      <c r="G28" s="26">
        <f>G29+G35</f>
        <v>22</v>
      </c>
      <c r="H28" s="37">
        <f t="shared" si="0"/>
        <v>27.272727272727273</v>
      </c>
    </row>
    <row r="29" spans="1:8" x14ac:dyDescent="0.2">
      <c r="A29" s="21" t="s">
        <v>20</v>
      </c>
      <c r="B29" s="24" t="s">
        <v>176</v>
      </c>
      <c r="C29" s="22"/>
      <c r="D29" s="25"/>
      <c r="E29" s="22" t="str">
        <f>IF(C29="","",IF(C29="CT",2,IF(C29="CP",1,IF(C29="SC",0,""))))</f>
        <v/>
      </c>
      <c r="F29" s="22">
        <f>SUM($E$30:$E$34)</f>
        <v>1</v>
      </c>
      <c r="G29" s="22">
        <f>COUNTA($E$30:$E$34)*2</f>
        <v>10</v>
      </c>
      <c r="H29" s="22">
        <f t="shared" si="0"/>
        <v>10</v>
      </c>
    </row>
    <row r="30" spans="1:8" ht="51" x14ac:dyDescent="0.2">
      <c r="A30" s="41" t="s">
        <v>178</v>
      </c>
      <c r="B30" s="44" t="s">
        <v>139</v>
      </c>
      <c r="C30" s="41" t="s">
        <v>314</v>
      </c>
      <c r="D30" s="50" t="s">
        <v>317</v>
      </c>
      <c r="E30" s="41">
        <f>IF(C30="","",IF(C30="CT",2,IF(C30="CP",1,IF(C30="SC",0,""))))</f>
        <v>0</v>
      </c>
      <c r="F30" s="41"/>
      <c r="G30" s="41"/>
      <c r="H30" s="41"/>
    </row>
    <row r="31" spans="1:8" ht="38.25" x14ac:dyDescent="0.2">
      <c r="A31" s="41" t="s">
        <v>177</v>
      </c>
      <c r="B31" s="44" t="s">
        <v>150</v>
      </c>
      <c r="C31" s="41" t="s">
        <v>314</v>
      </c>
      <c r="D31" s="50" t="s">
        <v>317</v>
      </c>
      <c r="E31" s="41">
        <f>IF(C31="","",IF(C31="CT",2,IF(C31="CP",1,IF(C31="SC",0,""))))</f>
        <v>0</v>
      </c>
      <c r="F31" s="41"/>
      <c r="G31" s="41"/>
      <c r="H31" s="41"/>
    </row>
    <row r="32" spans="1:8" ht="38.25" x14ac:dyDescent="0.2">
      <c r="A32" s="41" t="s">
        <v>179</v>
      </c>
      <c r="B32" s="44" t="s">
        <v>152</v>
      </c>
      <c r="C32" s="41" t="s">
        <v>314</v>
      </c>
      <c r="D32" s="50" t="s">
        <v>317</v>
      </c>
      <c r="E32" s="41">
        <f>IF(C32="","",IF(C32="CT",2,IF(C32="CP",1,IF(C32="SC",0,""))))</f>
        <v>0</v>
      </c>
      <c r="F32" s="41"/>
      <c r="G32" s="41"/>
      <c r="H32" s="41"/>
    </row>
    <row r="33" spans="1:8" ht="63.75" x14ac:dyDescent="0.2">
      <c r="A33" s="41" t="s">
        <v>180</v>
      </c>
      <c r="B33" s="44" t="s">
        <v>140</v>
      </c>
      <c r="C33" s="41" t="s">
        <v>314</v>
      </c>
      <c r="D33" s="50" t="s">
        <v>317</v>
      </c>
      <c r="E33" s="41">
        <f>IF(C33="","",IF(C33="CT",2,IF(C33="CP",1,IF(C33="SC",0,""))))</f>
        <v>0</v>
      </c>
      <c r="F33" s="41"/>
      <c r="G33" s="41"/>
      <c r="H33" s="41"/>
    </row>
    <row r="34" spans="1:8" ht="153" x14ac:dyDescent="0.2">
      <c r="A34" s="41" t="s">
        <v>181</v>
      </c>
      <c r="B34" s="44" t="s">
        <v>144</v>
      </c>
      <c r="C34" s="41" t="s">
        <v>312</v>
      </c>
      <c r="D34" s="50" t="s">
        <v>315</v>
      </c>
      <c r="E34" s="41">
        <f>IF(C34="","",IF(C34="CT",2,IF(C34="CP",1,IF(C34="SC",0,""))))</f>
        <v>1</v>
      </c>
      <c r="F34" s="41"/>
      <c r="G34" s="41"/>
      <c r="H34" s="41"/>
    </row>
    <row r="35" spans="1:8" x14ac:dyDescent="0.2">
      <c r="A35" s="21" t="s">
        <v>21</v>
      </c>
      <c r="B35" s="24" t="s">
        <v>182</v>
      </c>
      <c r="C35" s="22"/>
      <c r="D35" s="25"/>
      <c r="E35" s="22" t="str">
        <f>IF(C35="","",IF(C35="CT",2,IF(C35="CP",1,IF(C35="SC",0,""))))</f>
        <v/>
      </c>
      <c r="F35" s="22">
        <f>SUM($E$36:$E$41)</f>
        <v>5</v>
      </c>
      <c r="G35" s="22">
        <f>COUNTA($E$36:$E$41)*2</f>
        <v>12</v>
      </c>
      <c r="H35" s="40">
        <f t="shared" si="0"/>
        <v>41.666666666666664</v>
      </c>
    </row>
    <row r="36" spans="1:8" ht="38.25" x14ac:dyDescent="0.2">
      <c r="A36" s="41" t="s">
        <v>183</v>
      </c>
      <c r="B36" s="44" t="s">
        <v>22</v>
      </c>
      <c r="C36" s="41" t="s">
        <v>314</v>
      </c>
      <c r="D36" s="50" t="s">
        <v>317</v>
      </c>
      <c r="E36" s="41">
        <f>IF(C36="","",IF(C36="CT",2,IF(C36="CP",1,IF(C36="SC",0,""))))</f>
        <v>0</v>
      </c>
      <c r="F36" s="41"/>
      <c r="G36" s="41"/>
      <c r="H36" s="41"/>
    </row>
    <row r="37" spans="1:8" ht="38.25" x14ac:dyDescent="0.2">
      <c r="A37" s="41" t="s">
        <v>184</v>
      </c>
      <c r="B37" s="44" t="s">
        <v>23</v>
      </c>
      <c r="C37" s="41" t="s">
        <v>314</v>
      </c>
      <c r="D37" s="50" t="s">
        <v>317</v>
      </c>
      <c r="E37" s="41">
        <f>IF(C37="","",IF(C37="CT",2,IF(C37="CP",1,IF(C37="SC",0,""))))</f>
        <v>0</v>
      </c>
      <c r="F37" s="41"/>
      <c r="G37" s="41"/>
      <c r="H37" s="41"/>
    </row>
    <row r="38" spans="1:8" ht="38.25" x14ac:dyDescent="0.2">
      <c r="A38" s="41" t="s">
        <v>185</v>
      </c>
      <c r="B38" s="44" t="s">
        <v>24</v>
      </c>
      <c r="C38" s="41" t="s">
        <v>316</v>
      </c>
      <c r="D38" s="50" t="s">
        <v>321</v>
      </c>
      <c r="E38" s="41">
        <f>IF(C38="","",IF(C38="CT",2,IF(C38="CP",1,IF(C38="SC",0,""))))</f>
        <v>2</v>
      </c>
      <c r="F38" s="41"/>
      <c r="G38" s="41"/>
      <c r="H38" s="41"/>
    </row>
    <row r="39" spans="1:8" ht="25.5" x14ac:dyDescent="0.2">
      <c r="A39" s="41" t="s">
        <v>186</v>
      </c>
      <c r="B39" s="44" t="s">
        <v>25</v>
      </c>
      <c r="C39" s="41" t="s">
        <v>312</v>
      </c>
      <c r="D39" s="50" t="s">
        <v>322</v>
      </c>
      <c r="E39" s="41">
        <f>IF(C39="","",IF(C39="CT",2,IF(C39="CP",1,IF(C39="SC",0,""))))</f>
        <v>1</v>
      </c>
      <c r="F39" s="41"/>
      <c r="G39" s="41"/>
      <c r="H39" s="41"/>
    </row>
    <row r="40" spans="1:8" ht="25.5" x14ac:dyDescent="0.2">
      <c r="A40" s="41" t="s">
        <v>187</v>
      </c>
      <c r="B40" s="44" t="s">
        <v>26</v>
      </c>
      <c r="C40" s="41" t="s">
        <v>314</v>
      </c>
      <c r="D40" s="50" t="s">
        <v>317</v>
      </c>
      <c r="E40" s="41">
        <f>IF(C40="","",IF(C40="CT",2,IF(C40="CP",1,IF(C40="SC",0,""))))</f>
        <v>0</v>
      </c>
      <c r="F40" s="41"/>
      <c r="G40" s="41"/>
      <c r="H40" s="41"/>
    </row>
    <row r="41" spans="1:8" ht="63.75" x14ac:dyDescent="0.2">
      <c r="A41" s="41" t="s">
        <v>188</v>
      </c>
      <c r="B41" s="44" t="s">
        <v>153</v>
      </c>
      <c r="C41" s="41" t="s">
        <v>316</v>
      </c>
      <c r="D41" s="50" t="s">
        <v>315</v>
      </c>
      <c r="E41" s="41">
        <f>IF(C41="","",IF(C41="CT",2,IF(C41="CP",1,IF(C41="SC",0,""))))</f>
        <v>2</v>
      </c>
      <c r="F41" s="41"/>
      <c r="G41" s="41"/>
      <c r="H41" s="41"/>
    </row>
    <row r="42" spans="1:8" x14ac:dyDescent="0.2">
      <c r="A42" s="28">
        <v>3</v>
      </c>
      <c r="B42" s="45" t="s">
        <v>2</v>
      </c>
      <c r="C42" s="27"/>
      <c r="D42" s="51"/>
      <c r="E42" s="33" t="str">
        <f>IF(C42="","",IF(C42="CT",2,IF(C42="CP",1,IF(C42="SC",0,""))))</f>
        <v/>
      </c>
      <c r="F42" s="33">
        <f>F43+F48+F53</f>
        <v>4</v>
      </c>
      <c r="G42" s="33">
        <f>G43+G48+G53</f>
        <v>22</v>
      </c>
      <c r="H42" s="37">
        <f t="shared" si="0"/>
        <v>18.181818181818183</v>
      </c>
    </row>
    <row r="43" spans="1:8" x14ac:dyDescent="0.2">
      <c r="A43" s="21" t="s">
        <v>27</v>
      </c>
      <c r="B43" s="24" t="s">
        <v>36</v>
      </c>
      <c r="C43" s="22"/>
      <c r="D43" s="25"/>
      <c r="E43" s="22" t="str">
        <f>IF(C43="","",IF(C43="CT",2,IF(C43="CP",1,IF(C43="SC",0,""))))</f>
        <v/>
      </c>
      <c r="F43" s="22">
        <f>SUM($E$44:$E$47)</f>
        <v>3</v>
      </c>
      <c r="G43" s="22">
        <f>COUNTA($E$44:$E$47)*2</f>
        <v>8</v>
      </c>
      <c r="H43" s="22">
        <f t="shared" si="0"/>
        <v>37.5</v>
      </c>
    </row>
    <row r="44" spans="1:8" ht="51" x14ac:dyDescent="0.2">
      <c r="A44" s="41" t="s">
        <v>189</v>
      </c>
      <c r="B44" s="44" t="s">
        <v>145</v>
      </c>
      <c r="C44" s="41" t="s">
        <v>312</v>
      </c>
      <c r="D44" s="50" t="s">
        <v>323</v>
      </c>
      <c r="E44" s="41">
        <f>IF(C44="","",IF(C44="CT",2,IF(C44="CP",1,IF(C44="SC",0,""))))</f>
        <v>1</v>
      </c>
      <c r="F44" s="41"/>
      <c r="G44" s="41"/>
      <c r="H44" s="41"/>
    </row>
    <row r="45" spans="1:8" ht="25.5" x14ac:dyDescent="0.2">
      <c r="A45" s="41" t="s">
        <v>190</v>
      </c>
      <c r="B45" s="44" t="s">
        <v>28</v>
      </c>
      <c r="C45" s="41" t="s">
        <v>312</v>
      </c>
      <c r="D45" s="50" t="s">
        <v>324</v>
      </c>
      <c r="E45" s="41">
        <f>IF(C45="","",IF(C45="CT",2,IF(C45="CP",1,IF(C45="SC",0,""))))</f>
        <v>1</v>
      </c>
      <c r="F45" s="41"/>
      <c r="G45" s="41"/>
      <c r="H45" s="41"/>
    </row>
    <row r="46" spans="1:8" ht="25.5" x14ac:dyDescent="0.2">
      <c r="A46" s="41" t="s">
        <v>191</v>
      </c>
      <c r="B46" s="44" t="s">
        <v>29</v>
      </c>
      <c r="C46" s="41" t="s">
        <v>314</v>
      </c>
      <c r="D46" s="50" t="s">
        <v>317</v>
      </c>
      <c r="E46" s="41">
        <f>IF(C46="","",IF(C46="CT",2,IF(C46="CP",1,IF(C46="SC",0,""))))</f>
        <v>0</v>
      </c>
      <c r="F46" s="41"/>
      <c r="G46" s="41"/>
      <c r="H46" s="41"/>
    </row>
    <row r="47" spans="1:8" ht="25.5" x14ac:dyDescent="0.2">
      <c r="A47" s="41" t="s">
        <v>192</v>
      </c>
      <c r="B47" s="44" t="s">
        <v>30</v>
      </c>
      <c r="C47" s="41" t="s">
        <v>312</v>
      </c>
      <c r="D47" s="50" t="s">
        <v>324</v>
      </c>
      <c r="E47" s="41">
        <f>IF(C47="","",IF(C47="CT",2,IF(C47="CP",1,IF(C47="SC",0,""))))</f>
        <v>1</v>
      </c>
      <c r="F47" s="41"/>
      <c r="G47" s="41"/>
      <c r="H47" s="41"/>
    </row>
    <row r="48" spans="1:8" x14ac:dyDescent="0.2">
      <c r="A48" s="21" t="s">
        <v>31</v>
      </c>
      <c r="B48" s="24" t="s">
        <v>193</v>
      </c>
      <c r="C48" s="22"/>
      <c r="D48" s="25"/>
      <c r="E48" s="22" t="str">
        <f>IF(C48="","",IF(C48="CT",2,IF(C48="CP",1,IF(C48="SC",0,""))))</f>
        <v/>
      </c>
      <c r="F48" s="22">
        <f>SUM($E$49:$E$52)</f>
        <v>1</v>
      </c>
      <c r="G48" s="22">
        <f>COUNTA($E$49:$E$52)*2</f>
        <v>8</v>
      </c>
      <c r="H48" s="22">
        <f t="shared" si="0"/>
        <v>12.5</v>
      </c>
    </row>
    <row r="49" spans="1:8" ht="89.25" x14ac:dyDescent="0.2">
      <c r="A49" s="41" t="s">
        <v>194</v>
      </c>
      <c r="B49" s="44" t="s">
        <v>146</v>
      </c>
      <c r="C49" s="41" t="s">
        <v>314</v>
      </c>
      <c r="D49" s="50" t="s">
        <v>317</v>
      </c>
      <c r="E49" s="41">
        <f>IF(C49="","",IF(C49="CT",2,IF(C49="CP",1,IF(C49="SC",0,""))))</f>
        <v>0</v>
      </c>
      <c r="F49" s="41"/>
      <c r="G49" s="41"/>
      <c r="H49" s="41"/>
    </row>
    <row r="50" spans="1:8" ht="63.75" x14ac:dyDescent="0.2">
      <c r="A50" s="41" t="s">
        <v>195</v>
      </c>
      <c r="B50" s="44" t="s">
        <v>147</v>
      </c>
      <c r="C50" s="41" t="s">
        <v>314</v>
      </c>
      <c r="D50" s="50" t="s">
        <v>317</v>
      </c>
      <c r="E50" s="41">
        <f>IF(C50="","",IF(C50="CT",2,IF(C50="CP",1,IF(C50="SC",0,""))))</f>
        <v>0</v>
      </c>
      <c r="F50" s="41"/>
      <c r="G50" s="41"/>
      <c r="H50" s="41"/>
    </row>
    <row r="51" spans="1:8" ht="25.5" x14ac:dyDescent="0.2">
      <c r="A51" s="41" t="s">
        <v>196</v>
      </c>
      <c r="B51" s="44" t="s">
        <v>32</v>
      </c>
      <c r="C51" s="41" t="s">
        <v>314</v>
      </c>
      <c r="D51" s="50" t="s">
        <v>317</v>
      </c>
      <c r="E51" s="41">
        <f>IF(C51="","",IF(C51="CT",2,IF(C51="CP",1,IF(C51="SC",0,""))))</f>
        <v>0</v>
      </c>
      <c r="F51" s="41"/>
      <c r="G51" s="41"/>
      <c r="H51" s="41"/>
    </row>
    <row r="52" spans="1:8" ht="102" x14ac:dyDescent="0.2">
      <c r="A52" s="41" t="s">
        <v>197</v>
      </c>
      <c r="B52" s="44" t="s">
        <v>148</v>
      </c>
      <c r="C52" s="41" t="s">
        <v>312</v>
      </c>
      <c r="D52" s="50" t="s">
        <v>315</v>
      </c>
      <c r="E52" s="41">
        <f>IF(C52="","",IF(C52="CT",2,IF(C52="CP",1,IF(C52="SC",0,""))))</f>
        <v>1</v>
      </c>
      <c r="F52" s="41"/>
      <c r="G52" s="41"/>
      <c r="H52" s="41"/>
    </row>
    <row r="53" spans="1:8" x14ac:dyDescent="0.2">
      <c r="A53" s="21" t="s">
        <v>33</v>
      </c>
      <c r="B53" s="24" t="s">
        <v>37</v>
      </c>
      <c r="C53" s="22"/>
      <c r="D53" s="25"/>
      <c r="E53" s="22" t="str">
        <f>IF(C53="","",IF(C53="CT",2,IF(C53="CP",1,IF(C53="SC",0,""))))</f>
        <v/>
      </c>
      <c r="F53" s="22">
        <f>SUM($E$54:$E$56)</f>
        <v>0</v>
      </c>
      <c r="G53" s="22">
        <f>COUNTA($E$54:$E$56)*2</f>
        <v>6</v>
      </c>
      <c r="H53" s="22">
        <f t="shared" si="0"/>
        <v>0</v>
      </c>
    </row>
    <row r="54" spans="1:8" ht="63.75" x14ac:dyDescent="0.2">
      <c r="A54" s="41" t="s">
        <v>198</v>
      </c>
      <c r="B54" s="44" t="s">
        <v>149</v>
      </c>
      <c r="C54" s="41" t="s">
        <v>314</v>
      </c>
      <c r="D54" s="50" t="s">
        <v>317</v>
      </c>
      <c r="E54" s="41">
        <f>IF(C54="","",IF(C54="CT",2,IF(C54="CP",1,IF(C54="SC",0,""))))</f>
        <v>0</v>
      </c>
      <c r="F54" s="41"/>
      <c r="G54" s="41"/>
      <c r="H54" s="41"/>
    </row>
    <row r="55" spans="1:8" ht="38.25" x14ac:dyDescent="0.2">
      <c r="A55" s="41" t="s">
        <v>199</v>
      </c>
      <c r="B55" s="44" t="s">
        <v>34</v>
      </c>
      <c r="C55" s="41" t="s">
        <v>314</v>
      </c>
      <c r="D55" s="50" t="s">
        <v>317</v>
      </c>
      <c r="E55" s="41">
        <f>IF(C55="","",IF(C55="CT",2,IF(C55="CP",1,IF(C55="SC",0,""))))</f>
        <v>0</v>
      </c>
      <c r="F55" s="41"/>
      <c r="G55" s="41"/>
      <c r="H55" s="41"/>
    </row>
    <row r="56" spans="1:8" ht="114.75" x14ac:dyDescent="0.2">
      <c r="A56" s="41" t="s">
        <v>200</v>
      </c>
      <c r="B56" s="44" t="s">
        <v>156</v>
      </c>
      <c r="C56" s="41" t="s">
        <v>314</v>
      </c>
      <c r="D56" s="50" t="s">
        <v>317</v>
      </c>
      <c r="E56" s="41">
        <f>IF(C56="","",IF(C56="CT",2,IF(C56="CP",1,IF(C56="SC",0,""))))</f>
        <v>0</v>
      </c>
      <c r="F56" s="41"/>
      <c r="G56" s="41"/>
      <c r="H56" s="41"/>
    </row>
    <row r="57" spans="1:8" x14ac:dyDescent="0.2">
      <c r="A57" s="28">
        <v>4</v>
      </c>
      <c r="B57" s="45" t="s">
        <v>38</v>
      </c>
      <c r="C57" s="27"/>
      <c r="D57" s="51"/>
      <c r="E57" s="33" t="str">
        <f>IF(C57="","",IF(C57="CT",2,IF(C57="CP",1,IF(C57="SC",0,""))))</f>
        <v/>
      </c>
      <c r="F57" s="33">
        <f>F58+F72+F79</f>
        <v>6</v>
      </c>
      <c r="G57" s="33">
        <f>G58+G72+G79</f>
        <v>44</v>
      </c>
      <c r="H57" s="37">
        <f t="shared" si="0"/>
        <v>13.636363636363637</v>
      </c>
    </row>
    <row r="58" spans="1:8" x14ac:dyDescent="0.2">
      <c r="A58" s="21" t="s">
        <v>39</v>
      </c>
      <c r="B58" s="24" t="s">
        <v>59</v>
      </c>
      <c r="C58" s="22"/>
      <c r="D58" s="25"/>
      <c r="E58" s="22" t="str">
        <f>IF(C58="","",IF(C58="CT",2,IF(C58="CP",1,IF(C58="SC",0,""))))</f>
        <v/>
      </c>
      <c r="F58" s="22">
        <f>SUM($E$59:$E$71)</f>
        <v>2</v>
      </c>
      <c r="G58" s="22">
        <f>COUNTA($E$59:$E$71)*2</f>
        <v>26</v>
      </c>
      <c r="H58" s="40">
        <f t="shared" si="0"/>
        <v>7.6923076923076925</v>
      </c>
    </row>
    <row r="59" spans="1:8" ht="25.5" x14ac:dyDescent="0.2">
      <c r="A59" s="41" t="s">
        <v>201</v>
      </c>
      <c r="B59" s="44" t="s">
        <v>44</v>
      </c>
      <c r="C59" s="41" t="s">
        <v>314</v>
      </c>
      <c r="D59" s="50" t="s">
        <v>317</v>
      </c>
      <c r="E59" s="41">
        <f>IF(C59="","",IF(C59="CT",2,IF(C59="CP",1,IF(C59="SC",0,""))))</f>
        <v>0</v>
      </c>
      <c r="F59" s="41"/>
      <c r="G59" s="41"/>
      <c r="H59" s="41"/>
    </row>
    <row r="60" spans="1:8" ht="38.25" x14ac:dyDescent="0.2">
      <c r="A60" s="41" t="s">
        <v>202</v>
      </c>
      <c r="B60" s="44" t="s">
        <v>43</v>
      </c>
      <c r="C60" s="41" t="s">
        <v>314</v>
      </c>
      <c r="D60" s="50" t="s">
        <v>317</v>
      </c>
      <c r="E60" s="41">
        <f>IF(C60="","",IF(C60="CT",2,IF(C60="CP",1,IF(C60="SC",0,""))))</f>
        <v>0</v>
      </c>
      <c r="F60" s="41"/>
      <c r="G60" s="41"/>
      <c r="H60" s="41"/>
    </row>
    <row r="61" spans="1:8" ht="25.5" x14ac:dyDescent="0.2">
      <c r="A61" s="41" t="s">
        <v>203</v>
      </c>
      <c r="B61" s="44" t="s">
        <v>42</v>
      </c>
      <c r="C61" s="41" t="s">
        <v>314</v>
      </c>
      <c r="D61" s="50" t="s">
        <v>317</v>
      </c>
      <c r="E61" s="41">
        <f>IF(C61="","",IF(C61="CT",2,IF(C61="CP",1,IF(C61="SC",0,""))))</f>
        <v>0</v>
      </c>
      <c r="F61" s="41"/>
      <c r="G61" s="41"/>
      <c r="H61" s="41"/>
    </row>
    <row r="62" spans="1:8" ht="25.5" x14ac:dyDescent="0.2">
      <c r="A62" s="41" t="s">
        <v>204</v>
      </c>
      <c r="B62" s="44" t="s">
        <v>41</v>
      </c>
      <c r="C62" s="41" t="s">
        <v>314</v>
      </c>
      <c r="D62" s="50" t="s">
        <v>317</v>
      </c>
      <c r="E62" s="41">
        <f>IF(C62="","",IF(C62="CT",2,IF(C62="CP",1,IF(C62="SC",0,""))))</f>
        <v>0</v>
      </c>
      <c r="F62" s="41"/>
      <c r="G62" s="41"/>
      <c r="H62" s="41"/>
    </row>
    <row r="63" spans="1:8" ht="38.25" x14ac:dyDescent="0.2">
      <c r="A63" s="41" t="s">
        <v>205</v>
      </c>
      <c r="B63" s="44" t="s">
        <v>40</v>
      </c>
      <c r="C63" s="41" t="s">
        <v>314</v>
      </c>
      <c r="D63" s="50" t="s">
        <v>317</v>
      </c>
      <c r="E63" s="41">
        <f>IF(C63="","",IF(C63="CT",2,IF(C63="CP",1,IF(C63="SC",0,""))))</f>
        <v>0</v>
      </c>
      <c r="F63" s="41"/>
      <c r="G63" s="41"/>
      <c r="H63" s="41"/>
    </row>
    <row r="64" spans="1:8" ht="25.5" x14ac:dyDescent="0.2">
      <c r="A64" s="41" t="s">
        <v>206</v>
      </c>
      <c r="B64" s="44" t="s">
        <v>45</v>
      </c>
      <c r="C64" s="41" t="s">
        <v>312</v>
      </c>
      <c r="D64" s="50" t="s">
        <v>318</v>
      </c>
      <c r="E64" s="41">
        <f>IF(C64="","",IF(C64="CT",2,IF(C64="CP",1,IF(C64="SC",0,""))))</f>
        <v>1</v>
      </c>
      <c r="F64" s="41"/>
      <c r="G64" s="41"/>
      <c r="H64" s="41"/>
    </row>
    <row r="65" spans="1:8" x14ac:dyDescent="0.2">
      <c r="A65" s="41" t="s">
        <v>207</v>
      </c>
      <c r="B65" s="44" t="s">
        <v>46</v>
      </c>
      <c r="C65" s="41" t="s">
        <v>314</v>
      </c>
      <c r="D65" s="50" t="s">
        <v>317</v>
      </c>
      <c r="E65" s="41">
        <f>IF(C65="","",IF(C65="CT",2,IF(C65="CP",1,IF(C65="SC",0,""))))</f>
        <v>0</v>
      </c>
      <c r="F65" s="41"/>
      <c r="G65" s="41"/>
      <c r="H65" s="41"/>
    </row>
    <row r="66" spans="1:8" ht="25.5" x14ac:dyDescent="0.2">
      <c r="A66" s="41" t="s">
        <v>208</v>
      </c>
      <c r="B66" s="44" t="s">
        <v>47</v>
      </c>
      <c r="C66" s="41" t="s">
        <v>314</v>
      </c>
      <c r="D66" s="50" t="s">
        <v>317</v>
      </c>
      <c r="E66" s="41">
        <f>IF(C66="","",IF(C66="CT",2,IF(C66="CP",1,IF(C66="SC",0,""))))</f>
        <v>0</v>
      </c>
      <c r="F66" s="41"/>
      <c r="G66" s="41"/>
      <c r="H66" s="41"/>
    </row>
    <row r="67" spans="1:8" x14ac:dyDescent="0.2">
      <c r="A67" s="41" t="s">
        <v>209</v>
      </c>
      <c r="B67" s="44" t="s">
        <v>48</v>
      </c>
      <c r="C67" s="41" t="s">
        <v>314</v>
      </c>
      <c r="D67" s="50" t="s">
        <v>317</v>
      </c>
      <c r="E67" s="41">
        <f>IF(C67="","",IF(C67="CT",2,IF(C67="CP",1,IF(C67="SC",0,""))))</f>
        <v>0</v>
      </c>
      <c r="F67" s="41"/>
      <c r="G67" s="41"/>
      <c r="H67" s="41"/>
    </row>
    <row r="68" spans="1:8" ht="25.5" x14ac:dyDescent="0.2">
      <c r="A68" s="41" t="s">
        <v>210</v>
      </c>
      <c r="B68" s="44" t="s">
        <v>49</v>
      </c>
      <c r="C68" s="41" t="s">
        <v>314</v>
      </c>
      <c r="D68" s="50" t="s">
        <v>317</v>
      </c>
      <c r="E68" s="41">
        <f>IF(C68="","",IF(C68="CT",2,IF(C68="CP",1,IF(C68="SC",0,""))))</f>
        <v>0</v>
      </c>
      <c r="F68" s="41"/>
      <c r="G68" s="41"/>
      <c r="H68" s="41"/>
    </row>
    <row r="69" spans="1:8" x14ac:dyDescent="0.2">
      <c r="A69" s="41" t="s">
        <v>211</v>
      </c>
      <c r="B69" s="44" t="s">
        <v>50</v>
      </c>
      <c r="C69" s="41" t="s">
        <v>314</v>
      </c>
      <c r="D69" s="50" t="s">
        <v>317</v>
      </c>
      <c r="E69" s="41">
        <f>IF(C69="","",IF(C69="CT",2,IF(C69="CP",1,IF(C69="SC",0,""))))</f>
        <v>0</v>
      </c>
      <c r="F69" s="41"/>
      <c r="G69" s="41"/>
      <c r="H69" s="41"/>
    </row>
    <row r="70" spans="1:8" ht="25.5" x14ac:dyDescent="0.2">
      <c r="A70" s="41" t="s">
        <v>212</v>
      </c>
      <c r="B70" s="44" t="s">
        <v>51</v>
      </c>
      <c r="C70" s="41" t="s">
        <v>314</v>
      </c>
      <c r="D70" s="50" t="s">
        <v>317</v>
      </c>
      <c r="E70" s="41">
        <f>IF(C70="","",IF(C70="CT",2,IF(C70="CP",1,IF(C70="SC",0,""))))</f>
        <v>0</v>
      </c>
      <c r="F70" s="41"/>
      <c r="G70" s="41"/>
      <c r="H70" s="41"/>
    </row>
    <row r="71" spans="1:8" ht="25.5" x14ac:dyDescent="0.2">
      <c r="A71" s="41" t="s">
        <v>213</v>
      </c>
      <c r="B71" s="44" t="s">
        <v>52</v>
      </c>
      <c r="C71" s="41" t="s">
        <v>312</v>
      </c>
      <c r="D71" s="50" t="s">
        <v>325</v>
      </c>
      <c r="E71" s="41">
        <f>IF(C71="","",IF(C71="CT",2,IF(C71="CP",1,IF(C71="SC",0,""))))</f>
        <v>1</v>
      </c>
      <c r="F71" s="41"/>
      <c r="G71" s="41"/>
      <c r="H71" s="41"/>
    </row>
    <row r="72" spans="1:8" x14ac:dyDescent="0.2">
      <c r="A72" s="21" t="s">
        <v>58</v>
      </c>
      <c r="B72" s="24" t="s">
        <v>214</v>
      </c>
      <c r="C72" s="22"/>
      <c r="D72" s="25"/>
      <c r="E72" s="22" t="str">
        <f>IF(C72="","",IF(C72="CT",2,IF(C72="CP",1,IF(C72="SC",0,""))))</f>
        <v/>
      </c>
      <c r="F72" s="22">
        <f>SUM($E$73:$E$78)</f>
        <v>4</v>
      </c>
      <c r="G72" s="22">
        <f>COUNTA($E$73:$E$78)*2</f>
        <v>12</v>
      </c>
      <c r="H72" s="40">
        <f t="shared" si="0"/>
        <v>33.333333333333336</v>
      </c>
    </row>
    <row r="73" spans="1:8" ht="51" x14ac:dyDescent="0.2">
      <c r="A73" s="41" t="s">
        <v>215</v>
      </c>
      <c r="B73" s="44" t="s">
        <v>326</v>
      </c>
      <c r="C73" s="41" t="s">
        <v>314</v>
      </c>
      <c r="D73" s="50" t="s">
        <v>317</v>
      </c>
      <c r="E73" s="41">
        <f>IF(C73="","",IF(C73="CT",2,IF(C73="CP",1,IF(C73="SC",0,""))))</f>
        <v>0</v>
      </c>
      <c r="F73" s="41"/>
      <c r="G73" s="41"/>
      <c r="H73" s="41"/>
    </row>
    <row r="74" spans="1:8" ht="25.5" x14ac:dyDescent="0.2">
      <c r="A74" s="41" t="s">
        <v>216</v>
      </c>
      <c r="B74" s="44" t="s">
        <v>53</v>
      </c>
      <c r="C74" s="41" t="s">
        <v>314</v>
      </c>
      <c r="D74" s="50" t="s">
        <v>317</v>
      </c>
      <c r="E74" s="41">
        <f>IF(C74="","",IF(C74="CT",2,IF(C74="CP",1,IF(C74="SC",0,""))))</f>
        <v>0</v>
      </c>
      <c r="F74" s="41"/>
      <c r="G74" s="41"/>
      <c r="H74" s="41"/>
    </row>
    <row r="75" spans="1:8" ht="25.5" x14ac:dyDescent="0.2">
      <c r="A75" s="41" t="s">
        <v>217</v>
      </c>
      <c r="B75" s="44" t="s">
        <v>54</v>
      </c>
      <c r="C75" s="41" t="s">
        <v>314</v>
      </c>
      <c r="D75" s="50" t="s">
        <v>317</v>
      </c>
      <c r="E75" s="41">
        <f>IF(C75="","",IF(C75="CT",2,IF(C75="CP",1,IF(C75="SC",0,""))))</f>
        <v>0</v>
      </c>
      <c r="F75" s="41"/>
      <c r="G75" s="41"/>
      <c r="H75" s="41"/>
    </row>
    <row r="76" spans="1:8" ht="38.25" x14ac:dyDescent="0.2">
      <c r="A76" s="41" t="s">
        <v>218</v>
      </c>
      <c r="B76" s="44" t="s">
        <v>55</v>
      </c>
      <c r="C76" s="41" t="s">
        <v>312</v>
      </c>
      <c r="D76" s="50" t="s">
        <v>318</v>
      </c>
      <c r="E76" s="41">
        <f>IF(C76="","",IF(C76="CT",2,IF(C76="CP",1,IF(C76="SC",0,""))))</f>
        <v>1</v>
      </c>
      <c r="F76" s="41"/>
      <c r="G76" s="41"/>
      <c r="H76" s="41"/>
    </row>
    <row r="77" spans="1:8" ht="25.5" x14ac:dyDescent="0.2">
      <c r="A77" s="41" t="s">
        <v>219</v>
      </c>
      <c r="B77" s="44" t="s">
        <v>56</v>
      </c>
      <c r="C77" s="41" t="s">
        <v>316</v>
      </c>
      <c r="D77" s="50" t="s">
        <v>315</v>
      </c>
      <c r="E77" s="41">
        <f>IF(C77="","",IF(C77="CT",2,IF(C77="CP",1,IF(C77="SC",0,""))))</f>
        <v>2</v>
      </c>
      <c r="F77" s="41"/>
      <c r="G77" s="41"/>
      <c r="H77" s="41"/>
    </row>
    <row r="78" spans="1:8" ht="38.25" x14ac:dyDescent="0.2">
      <c r="A78" s="41" t="s">
        <v>220</v>
      </c>
      <c r="B78" s="44" t="s">
        <v>57</v>
      </c>
      <c r="C78" s="41" t="s">
        <v>312</v>
      </c>
      <c r="D78" s="50" t="s">
        <v>327</v>
      </c>
      <c r="E78" s="41">
        <f>IF(C78="","",IF(C78="CT",2,IF(C78="CP",1,IF(C78="SC",0,""))))</f>
        <v>1</v>
      </c>
      <c r="F78" s="41"/>
      <c r="G78" s="41"/>
      <c r="H78" s="41"/>
    </row>
    <row r="79" spans="1:8" x14ac:dyDescent="0.2">
      <c r="A79" s="21" t="s">
        <v>342</v>
      </c>
      <c r="B79" s="24" t="s">
        <v>350</v>
      </c>
      <c r="C79" s="22"/>
      <c r="D79" s="25"/>
      <c r="E79" s="22" t="str">
        <f>IF(C79="","",IF(C79="CT",2,IF(C79="CP",1,IF(C79="SC",0,""))))</f>
        <v/>
      </c>
      <c r="F79" s="22">
        <f>SUM($E$80:$E$82)</f>
        <v>0</v>
      </c>
      <c r="G79" s="22">
        <f>COUNTA($E$80:$E$82)*2</f>
        <v>6</v>
      </c>
      <c r="H79" s="22">
        <f t="shared" ref="H79:H136" si="1">100*F79/G79</f>
        <v>0</v>
      </c>
    </row>
    <row r="80" spans="1:8" ht="63.75" x14ac:dyDescent="0.2">
      <c r="A80" s="41" t="s">
        <v>221</v>
      </c>
      <c r="B80" s="44" t="s">
        <v>328</v>
      </c>
      <c r="C80" s="41" t="s">
        <v>314</v>
      </c>
      <c r="D80" s="50" t="s">
        <v>317</v>
      </c>
      <c r="E80" s="41">
        <f>IF(C80="","",IF(C80="CT",2,IF(C80="CP",1,IF(C80="SC",0,""))))</f>
        <v>0</v>
      </c>
      <c r="F80" s="41"/>
      <c r="G80" s="41"/>
      <c r="H80" s="41"/>
    </row>
    <row r="81" spans="1:8" ht="38.25" x14ac:dyDescent="0.2">
      <c r="A81" s="41" t="s">
        <v>222</v>
      </c>
      <c r="B81" s="44" t="s">
        <v>34</v>
      </c>
      <c r="C81" s="41" t="s">
        <v>314</v>
      </c>
      <c r="D81" s="50" t="s">
        <v>317</v>
      </c>
      <c r="E81" s="41">
        <f>IF(C81="","",IF(C81="CT",2,IF(C81="CP",1,IF(C81="SC",0,""))))</f>
        <v>0</v>
      </c>
      <c r="F81" s="41"/>
      <c r="G81" s="41"/>
      <c r="H81" s="41"/>
    </row>
    <row r="82" spans="1:8" ht="114.75" x14ac:dyDescent="0.2">
      <c r="A82" s="41" t="s">
        <v>223</v>
      </c>
      <c r="B82" s="44" t="s">
        <v>35</v>
      </c>
      <c r="C82" s="41" t="s">
        <v>314</v>
      </c>
      <c r="D82" s="50" t="s">
        <v>317</v>
      </c>
      <c r="E82" s="41">
        <f>IF(C82="","",IF(C82="CT",2,IF(C82="CP",1,IF(C82="SC",0,""))))</f>
        <v>0</v>
      </c>
      <c r="F82" s="41"/>
      <c r="G82" s="41"/>
      <c r="H82" s="41"/>
    </row>
    <row r="83" spans="1:8" x14ac:dyDescent="0.2">
      <c r="A83" s="29">
        <v>5</v>
      </c>
      <c r="B83" s="46" t="s">
        <v>60</v>
      </c>
      <c r="C83" s="30"/>
      <c r="D83" s="52"/>
      <c r="E83" s="34" t="str">
        <f>IF(C83="","",IF(C83="CT",2,IF(C83="CP",1,IF(C83="SC",0,""))))</f>
        <v/>
      </c>
      <c r="F83" s="34">
        <f>F84+F95+F102</f>
        <v>2</v>
      </c>
      <c r="G83" s="34">
        <f>G84+G95+G102</f>
        <v>44</v>
      </c>
      <c r="H83" s="38">
        <f t="shared" si="1"/>
        <v>4.5454545454545459</v>
      </c>
    </row>
    <row r="84" spans="1:8" ht="25.5" x14ac:dyDescent="0.2">
      <c r="A84" s="21" t="s">
        <v>61</v>
      </c>
      <c r="B84" s="24" t="s">
        <v>351</v>
      </c>
      <c r="C84" s="22"/>
      <c r="D84" s="25"/>
      <c r="E84" s="22" t="str">
        <f>IF(C84="","",IF(C84="CT",2,IF(C84="CP",1,IF(C84="SC",0,""))))</f>
        <v/>
      </c>
      <c r="F84" s="22">
        <f>SUM($E$85:$E$94)</f>
        <v>1</v>
      </c>
      <c r="G84" s="22">
        <f>COUNTA($E$85:$E$94)*2</f>
        <v>20</v>
      </c>
      <c r="H84" s="22">
        <f t="shared" si="1"/>
        <v>5</v>
      </c>
    </row>
    <row r="85" spans="1:8" ht="25.5" x14ac:dyDescent="0.2">
      <c r="A85" s="41" t="s">
        <v>224</v>
      </c>
      <c r="B85" s="44" t="s">
        <v>62</v>
      </c>
      <c r="C85" s="41" t="s">
        <v>314</v>
      </c>
      <c r="D85" s="50" t="s">
        <v>317</v>
      </c>
      <c r="E85" s="41">
        <f>IF(C85="","",IF(C85="CT",2,IF(C85="CP",1,IF(C85="SC",0,""))))</f>
        <v>0</v>
      </c>
      <c r="F85" s="41"/>
      <c r="G85" s="41"/>
      <c r="H85" s="41"/>
    </row>
    <row r="86" spans="1:8" ht="25.5" x14ac:dyDescent="0.2">
      <c r="A86" s="41" t="s">
        <v>225</v>
      </c>
      <c r="B86" s="44" t="s">
        <v>63</v>
      </c>
      <c r="C86" s="41" t="s">
        <v>314</v>
      </c>
      <c r="D86" s="50" t="s">
        <v>317</v>
      </c>
      <c r="E86" s="41">
        <f>IF(C86="","",IF(C86="CT",2,IF(C86="CP",1,IF(C86="SC",0,""))))</f>
        <v>0</v>
      </c>
      <c r="F86" s="41"/>
      <c r="G86" s="41"/>
      <c r="H86" s="41"/>
    </row>
    <row r="87" spans="1:8" ht="25.5" x14ac:dyDescent="0.2">
      <c r="A87" s="41" t="s">
        <v>226</v>
      </c>
      <c r="B87" s="44" t="s">
        <v>64</v>
      </c>
      <c r="C87" s="41" t="s">
        <v>314</v>
      </c>
      <c r="D87" s="50" t="s">
        <v>317</v>
      </c>
      <c r="E87" s="41">
        <f>IF(C87="","",IF(C87="CT",2,IF(C87="CP",1,IF(C87="SC",0,""))))</f>
        <v>0</v>
      </c>
      <c r="F87" s="41"/>
      <c r="G87" s="41"/>
      <c r="H87" s="41"/>
    </row>
    <row r="88" spans="1:8" ht="25.5" x14ac:dyDescent="0.2">
      <c r="A88" s="41" t="s">
        <v>227</v>
      </c>
      <c r="B88" s="44" t="s">
        <v>65</v>
      </c>
      <c r="C88" s="41" t="s">
        <v>314</v>
      </c>
      <c r="D88" s="50" t="s">
        <v>317</v>
      </c>
      <c r="E88" s="41">
        <f>IF(C88="","",IF(C88="CT",2,IF(C88="CP",1,IF(C88="SC",0,""))))</f>
        <v>0</v>
      </c>
      <c r="F88" s="41"/>
      <c r="G88" s="41"/>
      <c r="H88" s="41"/>
    </row>
    <row r="89" spans="1:8" ht="25.5" x14ac:dyDescent="0.2">
      <c r="A89" s="41" t="s">
        <v>229</v>
      </c>
      <c r="B89" s="44" t="s">
        <v>66</v>
      </c>
      <c r="C89" s="41" t="s">
        <v>314</v>
      </c>
      <c r="D89" s="50" t="s">
        <v>317</v>
      </c>
      <c r="E89" s="41">
        <f>IF(C89="","",IF(C89="CT",2,IF(C89="CP",1,IF(C89="SC",0,""))))</f>
        <v>0</v>
      </c>
      <c r="F89" s="41"/>
      <c r="G89" s="41"/>
      <c r="H89" s="41"/>
    </row>
    <row r="90" spans="1:8" ht="38.25" x14ac:dyDescent="0.2">
      <c r="A90" s="41" t="s">
        <v>228</v>
      </c>
      <c r="B90" s="44" t="s">
        <v>67</v>
      </c>
      <c r="C90" s="41" t="s">
        <v>314</v>
      </c>
      <c r="D90" s="50" t="s">
        <v>317</v>
      </c>
      <c r="E90" s="41">
        <f>IF(C90="","",IF(C90="CT",2,IF(C90="CP",1,IF(C90="SC",0,""))))</f>
        <v>0</v>
      </c>
      <c r="F90" s="41"/>
      <c r="G90" s="41"/>
      <c r="H90" s="41"/>
    </row>
    <row r="91" spans="1:8" ht="57.75" customHeight="1" x14ac:dyDescent="0.2">
      <c r="A91" s="41" t="s">
        <v>230</v>
      </c>
      <c r="B91" s="44" t="s">
        <v>68</v>
      </c>
      <c r="C91" s="41" t="s">
        <v>312</v>
      </c>
      <c r="D91" s="50" t="s">
        <v>329</v>
      </c>
      <c r="E91" s="41">
        <f>IF(C91="","",IF(C91="CT",2,IF(C91="CP",1,IF(C91="SC",0,""))))</f>
        <v>1</v>
      </c>
      <c r="F91" s="41"/>
      <c r="G91" s="41"/>
      <c r="H91" s="41"/>
    </row>
    <row r="92" spans="1:8" ht="93" customHeight="1" x14ac:dyDescent="0.2">
      <c r="A92" s="41" t="s">
        <v>231</v>
      </c>
      <c r="B92" s="44" t="s">
        <v>69</v>
      </c>
      <c r="C92" s="41" t="s">
        <v>314</v>
      </c>
      <c r="D92" s="50" t="s">
        <v>317</v>
      </c>
      <c r="E92" s="41">
        <f>IF(C92="","",IF(C92="CT",2,IF(C92="CP",1,IF(C92="SC",0,""))))</f>
        <v>0</v>
      </c>
      <c r="F92" s="41"/>
      <c r="G92" s="41"/>
      <c r="H92" s="41"/>
    </row>
    <row r="93" spans="1:8" ht="25.5" x14ac:dyDescent="0.2">
      <c r="A93" s="41" t="s">
        <v>232</v>
      </c>
      <c r="B93" s="44" t="s">
        <v>70</v>
      </c>
      <c r="C93" s="41" t="s">
        <v>314</v>
      </c>
      <c r="D93" s="50" t="s">
        <v>317</v>
      </c>
      <c r="E93" s="41">
        <f>IF(C93="","",IF(C93="CT",2,IF(C93="CP",1,IF(C93="SC",0,""))))</f>
        <v>0</v>
      </c>
      <c r="F93" s="41"/>
      <c r="G93" s="41"/>
      <c r="H93" s="41"/>
    </row>
    <row r="94" spans="1:8" ht="76.5" x14ac:dyDescent="0.2">
      <c r="A94" s="41" t="s">
        <v>233</v>
      </c>
      <c r="B94" s="44" t="s">
        <v>330</v>
      </c>
      <c r="C94" s="41" t="s">
        <v>314</v>
      </c>
      <c r="D94" s="50" t="s">
        <v>317</v>
      </c>
      <c r="E94" s="41">
        <f>IF(C94="","",IF(C94="CT",2,IF(C94="CP",1,IF(C94="SC",0,""))))</f>
        <v>0</v>
      </c>
      <c r="F94" s="41"/>
      <c r="G94" s="41"/>
      <c r="H94" s="41"/>
    </row>
    <row r="95" spans="1:8" x14ac:dyDescent="0.2">
      <c r="A95" s="21" t="s">
        <v>71</v>
      </c>
      <c r="B95" s="24" t="s">
        <v>234</v>
      </c>
      <c r="C95" s="22"/>
      <c r="D95" s="25"/>
      <c r="E95" s="22" t="str">
        <f>IF(C95="","",IF(C95="CT",2,IF(C95="CP",1,IF(C95="SC",0,""))))</f>
        <v/>
      </c>
      <c r="F95" s="22">
        <f>SUM($E$96:$E$101)</f>
        <v>1</v>
      </c>
      <c r="G95" s="22">
        <f>COUNTA($E$96:$E$101)*2</f>
        <v>12</v>
      </c>
      <c r="H95" s="40">
        <f t="shared" si="1"/>
        <v>8.3333333333333339</v>
      </c>
    </row>
    <row r="96" spans="1:8" ht="25.5" x14ac:dyDescent="0.2">
      <c r="A96" s="41" t="s">
        <v>235</v>
      </c>
      <c r="B96" s="44" t="s">
        <v>72</v>
      </c>
      <c r="C96" s="41" t="s">
        <v>314</v>
      </c>
      <c r="D96" s="50" t="s">
        <v>317</v>
      </c>
      <c r="E96" s="41">
        <f>IF(C96="","",IF(C96="CT",2,IF(C96="CP",1,IF(C96="SC",0,""))))</f>
        <v>0</v>
      </c>
      <c r="F96" s="41"/>
      <c r="G96" s="41"/>
      <c r="H96" s="41"/>
    </row>
    <row r="97" spans="1:8" ht="38.25" x14ac:dyDescent="0.2">
      <c r="A97" s="41" t="s">
        <v>236</v>
      </c>
      <c r="B97" s="44" t="s">
        <v>73</v>
      </c>
      <c r="C97" s="41" t="s">
        <v>314</v>
      </c>
      <c r="D97" s="50" t="s">
        <v>317</v>
      </c>
      <c r="E97" s="41">
        <f>IF(C97="","",IF(C97="CT",2,IF(C97="CP",1,IF(C97="SC",0,""))))</f>
        <v>0</v>
      </c>
      <c r="F97" s="41"/>
      <c r="G97" s="41"/>
      <c r="H97" s="41"/>
    </row>
    <row r="98" spans="1:8" ht="38.25" x14ac:dyDescent="0.2">
      <c r="A98" s="41" t="s">
        <v>237</v>
      </c>
      <c r="B98" s="44" t="s">
        <v>74</v>
      </c>
      <c r="C98" s="41" t="s">
        <v>314</v>
      </c>
      <c r="D98" s="50" t="s">
        <v>317</v>
      </c>
      <c r="E98" s="41">
        <f>IF(C98="","",IF(C98="CT",2,IF(C98="CP",1,IF(C98="SC",0,""))))</f>
        <v>0</v>
      </c>
      <c r="F98" s="41"/>
      <c r="G98" s="41"/>
      <c r="H98" s="41"/>
    </row>
    <row r="99" spans="1:8" ht="25.5" x14ac:dyDescent="0.2">
      <c r="A99" s="41" t="s">
        <v>238</v>
      </c>
      <c r="B99" s="44" t="s">
        <v>75</v>
      </c>
      <c r="C99" s="41" t="s">
        <v>314</v>
      </c>
      <c r="D99" s="50" t="s">
        <v>317</v>
      </c>
      <c r="E99" s="41">
        <f>IF(C99="","",IF(C99="CT",2,IF(C99="CP",1,IF(C99="SC",0,""))))</f>
        <v>0</v>
      </c>
      <c r="F99" s="41"/>
      <c r="G99" s="41"/>
      <c r="H99" s="41"/>
    </row>
    <row r="100" spans="1:8" ht="51" x14ac:dyDescent="0.2">
      <c r="A100" s="41" t="s">
        <v>239</v>
      </c>
      <c r="B100" s="44" t="s">
        <v>76</v>
      </c>
      <c r="C100" s="41" t="s">
        <v>312</v>
      </c>
      <c r="D100" s="50" t="s">
        <v>315</v>
      </c>
      <c r="E100" s="41">
        <f>IF(C100="","",IF(C100="CT",2,IF(C100="CP",1,IF(C100="SC",0,""))))</f>
        <v>1</v>
      </c>
      <c r="F100" s="41"/>
      <c r="G100" s="41"/>
      <c r="H100" s="41"/>
    </row>
    <row r="101" spans="1:8" ht="38.25" x14ac:dyDescent="0.2">
      <c r="A101" s="41" t="s">
        <v>240</v>
      </c>
      <c r="B101" s="44" t="s">
        <v>157</v>
      </c>
      <c r="C101" s="41" t="s">
        <v>314</v>
      </c>
      <c r="D101" s="50" t="s">
        <v>317</v>
      </c>
      <c r="E101" s="41">
        <f>IF(C101="","",IF(C101="CT",2,IF(C101="CP",1,IF(C101="SC",0,""))))</f>
        <v>0</v>
      </c>
      <c r="F101" s="41"/>
      <c r="G101" s="41"/>
      <c r="H101" s="41"/>
    </row>
    <row r="102" spans="1:8" ht="25.5" x14ac:dyDescent="0.2">
      <c r="A102" s="21" t="s">
        <v>77</v>
      </c>
      <c r="B102" s="24" t="s">
        <v>352</v>
      </c>
      <c r="C102" s="22"/>
      <c r="D102" s="25"/>
      <c r="E102" s="22" t="str">
        <f>IF(C102="","",IF(C102="CT",2,IF(C102="CP",1,IF(C102="SC",0,""))))</f>
        <v/>
      </c>
      <c r="F102" s="22">
        <f>SUM($E$103:$E$108)</f>
        <v>0</v>
      </c>
      <c r="G102" s="22">
        <f>COUNTA($E$103:$E$108)*2</f>
        <v>12</v>
      </c>
      <c r="H102" s="22">
        <f t="shared" si="1"/>
        <v>0</v>
      </c>
    </row>
    <row r="103" spans="1:8" ht="63.75" x14ac:dyDescent="0.2">
      <c r="A103" s="41" t="s">
        <v>241</v>
      </c>
      <c r="B103" s="44" t="s">
        <v>78</v>
      </c>
      <c r="C103" s="41" t="s">
        <v>314</v>
      </c>
      <c r="D103" s="50" t="s">
        <v>317</v>
      </c>
      <c r="E103" s="41">
        <f>IF(C103="","",IF(C103="CT",2,IF(C103="CP",1,IF(C103="SC",0,""))))</f>
        <v>0</v>
      </c>
      <c r="F103" s="41"/>
      <c r="G103" s="41"/>
      <c r="H103" s="41"/>
    </row>
    <row r="104" spans="1:8" ht="25.5" x14ac:dyDescent="0.2">
      <c r="A104" s="41" t="s">
        <v>242</v>
      </c>
      <c r="B104" s="44" t="s">
        <v>79</v>
      </c>
      <c r="C104" s="41" t="s">
        <v>314</v>
      </c>
      <c r="D104" s="50" t="s">
        <v>317</v>
      </c>
      <c r="E104" s="41">
        <f>IF(C104="","",IF(C104="CT",2,IF(C104="CP",1,IF(C104="SC",0,""))))</f>
        <v>0</v>
      </c>
      <c r="F104" s="41"/>
      <c r="G104" s="41"/>
      <c r="H104" s="41"/>
    </row>
    <row r="105" spans="1:8" ht="25.5" x14ac:dyDescent="0.2">
      <c r="A105" s="41" t="s">
        <v>243</v>
      </c>
      <c r="B105" s="44" t="s">
        <v>80</v>
      </c>
      <c r="C105" s="41" t="s">
        <v>314</v>
      </c>
      <c r="D105" s="50" t="s">
        <v>317</v>
      </c>
      <c r="E105" s="41">
        <f>IF(C105="","",IF(C105="CT",2,IF(C105="CP",1,IF(C105="SC",0,""))))</f>
        <v>0</v>
      </c>
      <c r="F105" s="41"/>
      <c r="G105" s="41"/>
      <c r="H105" s="41"/>
    </row>
    <row r="106" spans="1:8" ht="25.5" x14ac:dyDescent="0.2">
      <c r="A106" s="41" t="s">
        <v>244</v>
      </c>
      <c r="B106" s="44" t="s">
        <v>81</v>
      </c>
      <c r="C106" s="41" t="s">
        <v>314</v>
      </c>
      <c r="D106" s="50" t="s">
        <v>317</v>
      </c>
      <c r="E106" s="41">
        <f>IF(C106="","",IF(C106="CT",2,IF(C106="CP",1,IF(C106="SC",0,""))))</f>
        <v>0</v>
      </c>
      <c r="F106" s="41"/>
      <c r="G106" s="41"/>
      <c r="H106" s="41"/>
    </row>
    <row r="107" spans="1:8" ht="25.5" x14ac:dyDescent="0.2">
      <c r="A107" s="41" t="s">
        <v>245</v>
      </c>
      <c r="B107" s="44" t="s">
        <v>82</v>
      </c>
      <c r="C107" s="41" t="s">
        <v>314</v>
      </c>
      <c r="D107" s="50" t="s">
        <v>317</v>
      </c>
      <c r="E107" s="41">
        <f>IF(C107="","",IF(C107="CT",2,IF(C107="CP",1,IF(C107="SC",0,""))))</f>
        <v>0</v>
      </c>
      <c r="F107" s="41"/>
      <c r="G107" s="41"/>
      <c r="H107" s="41"/>
    </row>
    <row r="108" spans="1:8" ht="25.5" x14ac:dyDescent="0.2">
      <c r="A108" s="41" t="s">
        <v>246</v>
      </c>
      <c r="B108" s="44" t="s">
        <v>83</v>
      </c>
      <c r="C108" s="41" t="s">
        <v>314</v>
      </c>
      <c r="D108" s="50" t="s">
        <v>317</v>
      </c>
      <c r="E108" s="41">
        <f>IF(C108="","",IF(C108="CT",2,IF(C108="CP",1,IF(C108="SC",0,""))))</f>
        <v>0</v>
      </c>
      <c r="F108" s="41"/>
      <c r="G108" s="41"/>
      <c r="H108" s="41"/>
    </row>
    <row r="109" spans="1:8" x14ac:dyDescent="0.2">
      <c r="A109" s="31">
        <v>6</v>
      </c>
      <c r="B109" s="47" t="s">
        <v>3</v>
      </c>
      <c r="C109" s="32"/>
      <c r="D109" s="53"/>
      <c r="E109" s="35" t="str">
        <f>IF(C109="","",IF(C109="CT",2,IF(C109="CP",1,IF(C109="SC",0,""))))</f>
        <v/>
      </c>
      <c r="F109" s="35">
        <f>F110+F119+F125</f>
        <v>28</v>
      </c>
      <c r="G109" s="35">
        <f>G110+G119+G125</f>
        <v>44</v>
      </c>
      <c r="H109" s="37">
        <f t="shared" si="1"/>
        <v>63.636363636363633</v>
      </c>
    </row>
    <row r="110" spans="1:8" x14ac:dyDescent="0.2">
      <c r="A110" s="21" t="s">
        <v>84</v>
      </c>
      <c r="B110" s="24" t="s">
        <v>247</v>
      </c>
      <c r="C110" s="22"/>
      <c r="D110" s="25"/>
      <c r="E110" s="22" t="str">
        <f>IF(C110="","",IF(C110="CT",2,IF(C110="CP",1,IF(C110="SC",0,""))))</f>
        <v/>
      </c>
      <c r="F110" s="22">
        <f>SUM($E$111:$E$118)</f>
        <v>8</v>
      </c>
      <c r="G110" s="22">
        <f>COUNTA($E$111:$E$118)*2</f>
        <v>16</v>
      </c>
      <c r="H110" s="22">
        <f>100*F110/G110</f>
        <v>50</v>
      </c>
    </row>
    <row r="111" spans="1:8" x14ac:dyDescent="0.2">
      <c r="A111" s="41" t="s">
        <v>248</v>
      </c>
      <c r="B111" s="44" t="s">
        <v>85</v>
      </c>
      <c r="C111" s="41" t="s">
        <v>314</v>
      </c>
      <c r="D111" s="50" t="s">
        <v>317</v>
      </c>
      <c r="E111" s="41">
        <f>IF(C111="","",IF(C111="CT",2,IF(C111="CP",1,IF(C111="SC",0,""))))</f>
        <v>0</v>
      </c>
      <c r="F111" s="41"/>
      <c r="G111" s="41"/>
      <c r="H111" s="41"/>
    </row>
    <row r="112" spans="1:8" ht="76.5" x14ac:dyDescent="0.2">
      <c r="A112" s="41" t="s">
        <v>249</v>
      </c>
      <c r="B112" s="44" t="s">
        <v>331</v>
      </c>
      <c r="C112" s="41" t="s">
        <v>312</v>
      </c>
      <c r="D112" s="50" t="s">
        <v>324</v>
      </c>
      <c r="E112" s="41">
        <f>IF(C112="","",IF(C112="CT",2,IF(C112="CP",1,IF(C112="SC",0,""))))</f>
        <v>1</v>
      </c>
      <c r="F112" s="41"/>
      <c r="G112" s="41"/>
      <c r="H112" s="41"/>
    </row>
    <row r="113" spans="1:8" x14ac:dyDescent="0.2">
      <c r="A113" s="41" t="s">
        <v>250</v>
      </c>
      <c r="B113" s="44" t="s">
        <v>86</v>
      </c>
      <c r="C113" s="41" t="s">
        <v>312</v>
      </c>
      <c r="D113" s="50" t="s">
        <v>318</v>
      </c>
      <c r="E113" s="41">
        <f>IF(C113="","",IF(C113="CT",2,IF(C113="CP",1,IF(C113="SC",0,""))))</f>
        <v>1</v>
      </c>
      <c r="F113" s="41"/>
      <c r="G113" s="41"/>
      <c r="H113" s="41"/>
    </row>
    <row r="114" spans="1:8" ht="25.5" x14ac:dyDescent="0.2">
      <c r="A114" s="41" t="s">
        <v>251</v>
      </c>
      <c r="B114" s="44" t="s">
        <v>87</v>
      </c>
      <c r="C114" s="41" t="s">
        <v>316</v>
      </c>
      <c r="D114" s="50" t="s">
        <v>318</v>
      </c>
      <c r="E114" s="41">
        <f>IF(C114="","",IF(C114="CT",2,IF(C114="CP",1,IF(C114="SC",0,""))))</f>
        <v>2</v>
      </c>
      <c r="F114" s="41"/>
      <c r="G114" s="41"/>
      <c r="H114" s="41"/>
    </row>
    <row r="115" spans="1:8" ht="25.5" x14ac:dyDescent="0.2">
      <c r="A115" s="41" t="s">
        <v>252</v>
      </c>
      <c r="B115" s="44" t="s">
        <v>88</v>
      </c>
      <c r="C115" s="41" t="s">
        <v>312</v>
      </c>
      <c r="D115" s="50" t="s">
        <v>315</v>
      </c>
      <c r="E115" s="41">
        <f>IF(C115="","",IF(C115="CT",2,IF(C115="CP",1,IF(C115="SC",0,""))))</f>
        <v>1</v>
      </c>
      <c r="F115" s="41"/>
      <c r="G115" s="41"/>
      <c r="H115" s="41"/>
    </row>
    <row r="116" spans="1:8" ht="25.5" x14ac:dyDescent="0.2">
      <c r="A116" s="41" t="s">
        <v>253</v>
      </c>
      <c r="B116" s="44" t="s">
        <v>89</v>
      </c>
      <c r="C116" s="41" t="s">
        <v>312</v>
      </c>
      <c r="D116" s="50" t="s">
        <v>318</v>
      </c>
      <c r="E116" s="41">
        <f>IF(C116="","",IF(C116="CT",2,IF(C116="CP",1,IF(C116="SC",0,""))))</f>
        <v>1</v>
      </c>
      <c r="F116" s="41"/>
      <c r="G116" s="41"/>
      <c r="H116" s="41"/>
    </row>
    <row r="117" spans="1:8" ht="25.5" x14ac:dyDescent="0.2">
      <c r="A117" s="41" t="s">
        <v>254</v>
      </c>
      <c r="B117" s="44" t="s">
        <v>90</v>
      </c>
      <c r="C117" s="41" t="s">
        <v>316</v>
      </c>
      <c r="D117" s="50" t="s">
        <v>315</v>
      </c>
      <c r="E117" s="41">
        <f>IF(C117="","",IF(C117="CT",2,IF(C117="CP",1,IF(C117="SC",0,""))))</f>
        <v>2</v>
      </c>
      <c r="F117" s="41"/>
      <c r="G117" s="41"/>
      <c r="H117" s="41"/>
    </row>
    <row r="118" spans="1:8" ht="25.5" x14ac:dyDescent="0.2">
      <c r="A118" s="41" t="s">
        <v>255</v>
      </c>
      <c r="B118" s="44" t="s">
        <v>91</v>
      </c>
      <c r="C118" s="41" t="s">
        <v>314</v>
      </c>
      <c r="D118" s="50" t="s">
        <v>317</v>
      </c>
      <c r="E118" s="41">
        <f>IF(C118="","",IF(C118="CT",2,IF(C118="CP",1,IF(C118="SC",0,""))))</f>
        <v>0</v>
      </c>
      <c r="F118" s="41"/>
      <c r="G118" s="41"/>
      <c r="H118" s="41"/>
    </row>
    <row r="119" spans="1:8" x14ac:dyDescent="0.2">
      <c r="A119" s="21" t="s">
        <v>92</v>
      </c>
      <c r="B119" s="24" t="s">
        <v>256</v>
      </c>
      <c r="C119" s="22"/>
      <c r="D119" s="25"/>
      <c r="E119" s="22" t="str">
        <f>IF(C119="","",IF(C119="CT",2,IF(C119="CP",1,IF(C119="SC",0,""))))</f>
        <v/>
      </c>
      <c r="F119" s="22">
        <f>SUM($E$120:$E$124)</f>
        <v>9</v>
      </c>
      <c r="G119" s="22">
        <f>COUNTA($E$120:$E$124)*2</f>
        <v>10</v>
      </c>
      <c r="H119" s="22">
        <f t="shared" si="1"/>
        <v>90</v>
      </c>
    </row>
    <row r="120" spans="1:8" ht="76.5" x14ac:dyDescent="0.2">
      <c r="A120" s="41" t="s">
        <v>257</v>
      </c>
      <c r="B120" s="44" t="s">
        <v>332</v>
      </c>
      <c r="C120" s="41" t="s">
        <v>316</v>
      </c>
      <c r="D120" s="50" t="s">
        <v>323</v>
      </c>
      <c r="E120" s="41">
        <f>IF(C120="","",IF(C120="CT",2,IF(C120="CP",1,IF(C120="SC",0,""))))</f>
        <v>2</v>
      </c>
      <c r="F120" s="41"/>
      <c r="G120" s="41"/>
      <c r="H120" s="41"/>
    </row>
    <row r="121" spans="1:8" ht="25.5" x14ac:dyDescent="0.2">
      <c r="A121" s="41" t="s">
        <v>258</v>
      </c>
      <c r="B121" s="44" t="s">
        <v>93</v>
      </c>
      <c r="C121" s="41" t="s">
        <v>316</v>
      </c>
      <c r="D121" s="50" t="s">
        <v>324</v>
      </c>
      <c r="E121" s="41">
        <f>IF(C121="","",IF(C121="CT",2,IF(C121="CP",1,IF(C121="SC",0,""))))</f>
        <v>2</v>
      </c>
      <c r="F121" s="41"/>
      <c r="G121" s="41"/>
      <c r="H121" s="41"/>
    </row>
    <row r="122" spans="1:8" ht="25.5" x14ac:dyDescent="0.2">
      <c r="A122" s="41" t="s">
        <v>259</v>
      </c>
      <c r="B122" s="44" t="s">
        <v>94</v>
      </c>
      <c r="C122" s="41" t="s">
        <v>316</v>
      </c>
      <c r="D122" s="50" t="s">
        <v>324</v>
      </c>
      <c r="E122" s="41">
        <f>IF(C122="","",IF(C122="CT",2,IF(C122="CP",1,IF(C122="SC",0,""))))</f>
        <v>2</v>
      </c>
      <c r="F122" s="41"/>
      <c r="G122" s="41"/>
      <c r="H122" s="41"/>
    </row>
    <row r="123" spans="1:8" ht="51" x14ac:dyDescent="0.2">
      <c r="A123" s="41" t="s">
        <v>260</v>
      </c>
      <c r="B123" s="44" t="s">
        <v>95</v>
      </c>
      <c r="C123" s="41" t="s">
        <v>316</v>
      </c>
      <c r="D123" s="50" t="s">
        <v>323</v>
      </c>
      <c r="E123" s="41">
        <f>IF(C123="","",IF(C123="CT",2,IF(C123="CP",1,IF(C123="SC",0,""))))</f>
        <v>2</v>
      </c>
      <c r="F123" s="41"/>
      <c r="G123" s="41"/>
      <c r="H123" s="41"/>
    </row>
    <row r="124" spans="1:8" ht="25.5" x14ac:dyDescent="0.2">
      <c r="A124" s="41" t="s">
        <v>261</v>
      </c>
      <c r="B124" s="44" t="s">
        <v>96</v>
      </c>
      <c r="C124" s="41" t="s">
        <v>312</v>
      </c>
      <c r="D124" s="50" t="s">
        <v>315</v>
      </c>
      <c r="E124" s="41">
        <f>IF(C124="","",IF(C124="CT",2,IF(C124="CP",1,IF(C124="SC",0,""))))</f>
        <v>1</v>
      </c>
      <c r="F124" s="41"/>
      <c r="G124" s="41"/>
      <c r="H124" s="41"/>
    </row>
    <row r="125" spans="1:8" x14ac:dyDescent="0.2">
      <c r="A125" s="21" t="s">
        <v>264</v>
      </c>
      <c r="B125" s="24" t="s">
        <v>262</v>
      </c>
      <c r="C125" s="22"/>
      <c r="D125" s="25"/>
      <c r="E125" s="22" t="str">
        <f>IF(C125="","",IF(C125="CT",2,IF(C125="CP",1,IF(C125="SC",0,""))))</f>
        <v/>
      </c>
      <c r="F125" s="22">
        <f>SUM($E$126:$E$134)</f>
        <v>11</v>
      </c>
      <c r="G125" s="22">
        <f>COUNTA($E$126:$E$134)*2</f>
        <v>18</v>
      </c>
      <c r="H125" s="40">
        <f t="shared" si="1"/>
        <v>61.111111111111114</v>
      </c>
    </row>
    <row r="126" spans="1:8" ht="25.5" x14ac:dyDescent="0.2">
      <c r="A126" s="41" t="s">
        <v>263</v>
      </c>
      <c r="B126" s="44" t="s">
        <v>97</v>
      </c>
      <c r="C126" s="41" t="s">
        <v>316</v>
      </c>
      <c r="D126" s="50" t="s">
        <v>333</v>
      </c>
      <c r="E126" s="41">
        <f>IF(C126="","",IF(C126="CT",2,IF(C126="CP",1,IF(C126="SC",0,""))))</f>
        <v>2</v>
      </c>
      <c r="F126" s="41"/>
      <c r="G126" s="41"/>
      <c r="H126" s="41"/>
    </row>
    <row r="127" spans="1:8" ht="25.5" x14ac:dyDescent="0.2">
      <c r="A127" s="41" t="s">
        <v>265</v>
      </c>
      <c r="B127" s="44" t="s">
        <v>98</v>
      </c>
      <c r="C127" s="41" t="s">
        <v>314</v>
      </c>
      <c r="D127" s="50" t="s">
        <v>317</v>
      </c>
      <c r="E127" s="41">
        <f>IF(C127="","",IF(C127="CT",2,IF(C127="CP",1,IF(C127="SC",0,""))))</f>
        <v>0</v>
      </c>
      <c r="F127" s="41"/>
      <c r="G127" s="41"/>
      <c r="H127" s="41"/>
    </row>
    <row r="128" spans="1:8" ht="25.5" x14ac:dyDescent="0.2">
      <c r="A128" s="41" t="s">
        <v>266</v>
      </c>
      <c r="B128" s="44" t="s">
        <v>99</v>
      </c>
      <c r="C128" s="41" t="s">
        <v>314</v>
      </c>
      <c r="D128" s="50" t="s">
        <v>334</v>
      </c>
      <c r="E128" s="41">
        <f>IF(C128="","",IF(C128="CT",2,IF(C128="CP",1,IF(C128="SC",0,""))))</f>
        <v>0</v>
      </c>
      <c r="F128" s="41"/>
      <c r="G128" s="41"/>
      <c r="H128" s="41"/>
    </row>
    <row r="129" spans="1:8" ht="25.5" x14ac:dyDescent="0.2">
      <c r="A129" s="41" t="s">
        <v>267</v>
      </c>
      <c r="B129" s="44" t="s">
        <v>100</v>
      </c>
      <c r="C129" s="41" t="s">
        <v>314</v>
      </c>
      <c r="D129" s="50" t="s">
        <v>317</v>
      </c>
      <c r="E129" s="41">
        <f>IF(C129="","",IF(C129="CT",2,IF(C129="CP",1,IF(C129="SC",0,""))))</f>
        <v>0</v>
      </c>
      <c r="F129" s="41"/>
      <c r="G129" s="41"/>
      <c r="H129" s="41"/>
    </row>
    <row r="130" spans="1:8" ht="25.5" x14ac:dyDescent="0.2">
      <c r="A130" s="41" t="s">
        <v>268</v>
      </c>
      <c r="B130" s="44" t="s">
        <v>101</v>
      </c>
      <c r="C130" s="41" t="s">
        <v>312</v>
      </c>
      <c r="D130" s="50" t="s">
        <v>315</v>
      </c>
      <c r="E130" s="41">
        <f>IF(C130="","",IF(C130="CT",2,IF(C130="CP",1,IF(C130="SC",0,""))))</f>
        <v>1</v>
      </c>
      <c r="F130" s="41"/>
      <c r="G130" s="41"/>
      <c r="H130" s="41"/>
    </row>
    <row r="131" spans="1:8" ht="38.25" x14ac:dyDescent="0.2">
      <c r="A131" s="41" t="s">
        <v>269</v>
      </c>
      <c r="B131" s="44" t="s">
        <v>102</v>
      </c>
      <c r="C131" s="41" t="s">
        <v>316</v>
      </c>
      <c r="D131" s="50" t="s">
        <v>335</v>
      </c>
      <c r="E131" s="41">
        <f>IF(C131="","",IF(C131="CT",2,IF(C131="CP",1,IF(C131="SC",0,""))))</f>
        <v>2</v>
      </c>
      <c r="F131" s="41"/>
      <c r="G131" s="41"/>
      <c r="H131" s="41"/>
    </row>
    <row r="132" spans="1:8" ht="25.5" x14ac:dyDescent="0.2">
      <c r="A132" s="41" t="s">
        <v>270</v>
      </c>
      <c r="B132" s="44" t="s">
        <v>103</v>
      </c>
      <c r="C132" s="41" t="s">
        <v>316</v>
      </c>
      <c r="D132" s="50" t="s">
        <v>336</v>
      </c>
      <c r="E132" s="41">
        <f>IF(C132="","",IF(C132="CT",2,IF(C132="CP",1,IF(C132="SC",0,""))))</f>
        <v>2</v>
      </c>
      <c r="F132" s="41"/>
      <c r="G132" s="41"/>
      <c r="H132" s="41"/>
    </row>
    <row r="133" spans="1:8" ht="25.5" x14ac:dyDescent="0.2">
      <c r="A133" s="41" t="s">
        <v>271</v>
      </c>
      <c r="B133" s="44" t="s">
        <v>104</v>
      </c>
      <c r="C133" s="41" t="s">
        <v>316</v>
      </c>
      <c r="D133" s="50" t="s">
        <v>336</v>
      </c>
      <c r="E133" s="41">
        <f>IF(C133="","",IF(C133="CT",2,IF(C133="CP",1,IF(C133="SC",0,""))))</f>
        <v>2</v>
      </c>
      <c r="F133" s="41"/>
      <c r="G133" s="41"/>
      <c r="H133" s="41"/>
    </row>
    <row r="134" spans="1:8" ht="25.5" x14ac:dyDescent="0.2">
      <c r="A134" s="41" t="s">
        <v>272</v>
      </c>
      <c r="B134" s="44" t="s">
        <v>105</v>
      </c>
      <c r="C134" s="41" t="s">
        <v>316</v>
      </c>
      <c r="D134" s="50" t="s">
        <v>336</v>
      </c>
      <c r="E134" s="41">
        <f>IF(C134="","",IF(C134="CT",2,IF(C134="CP",1,IF(C134="SC",0,""))))</f>
        <v>2</v>
      </c>
      <c r="F134" s="41"/>
      <c r="G134" s="41"/>
      <c r="H134" s="41"/>
    </row>
    <row r="135" spans="1:8" x14ac:dyDescent="0.2">
      <c r="A135" s="28">
        <v>7</v>
      </c>
      <c r="B135" s="45" t="s">
        <v>4</v>
      </c>
      <c r="C135" s="27"/>
      <c r="D135" s="51"/>
      <c r="E135" s="33" t="str">
        <f>IF(C135="","",IF(C135="CT",2,IF(C135="CP",1,IF(C135="SC",0,""))))</f>
        <v/>
      </c>
      <c r="F135" s="33">
        <f>SUM(F136)</f>
        <v>1</v>
      </c>
      <c r="G135" s="33">
        <f>SUM(F137:F166)</f>
        <v>4</v>
      </c>
      <c r="H135" s="36">
        <f>100*F135/G135</f>
        <v>25</v>
      </c>
    </row>
    <row r="136" spans="1:8" x14ac:dyDescent="0.2">
      <c r="A136" s="21" t="s">
        <v>106</v>
      </c>
      <c r="B136" s="24" t="s">
        <v>274</v>
      </c>
      <c r="C136" s="22"/>
      <c r="D136" s="25"/>
      <c r="E136" s="22" t="str">
        <f>IF(C136="","",IF(C136="CT",2,IF(C136="CP",1,IF(C136="SC",0,""))))</f>
        <v/>
      </c>
      <c r="F136" s="22">
        <f>SUM($E$137:$E$144)</f>
        <v>1</v>
      </c>
      <c r="G136" s="22">
        <f>COUNTA($E$137:$E$144)*2</f>
        <v>16</v>
      </c>
      <c r="H136" s="22">
        <f t="shared" si="1"/>
        <v>6.25</v>
      </c>
    </row>
    <row r="137" spans="1:8" ht="89.25" x14ac:dyDescent="0.2">
      <c r="A137" s="41" t="s">
        <v>273</v>
      </c>
      <c r="B137" s="44" t="s">
        <v>337</v>
      </c>
      <c r="C137" s="41" t="s">
        <v>314</v>
      </c>
      <c r="D137" s="50" t="s">
        <v>317</v>
      </c>
      <c r="E137" s="41">
        <f>IF(C137="","",IF(C137="CT",2,IF(C137="CP",1,IF(C137="SC",0,""))))</f>
        <v>0</v>
      </c>
      <c r="F137" s="41"/>
      <c r="G137" s="41"/>
      <c r="H137" s="41"/>
    </row>
    <row r="138" spans="1:8" ht="38.25" x14ac:dyDescent="0.2">
      <c r="A138" s="41" t="s">
        <v>275</v>
      </c>
      <c r="B138" s="44" t="s">
        <v>107</v>
      </c>
      <c r="C138" s="41" t="s">
        <v>314</v>
      </c>
      <c r="D138" s="50" t="s">
        <v>317</v>
      </c>
      <c r="E138" s="41">
        <f>IF(C138="","",IF(C138="CT",2,IF(C138="CP",1,IF(C138="SC",0,""))))</f>
        <v>0</v>
      </c>
      <c r="F138" s="41"/>
      <c r="G138" s="41"/>
      <c r="H138" s="41"/>
    </row>
    <row r="139" spans="1:8" ht="25.5" x14ac:dyDescent="0.2">
      <c r="A139" s="41" t="s">
        <v>276</v>
      </c>
      <c r="B139" s="44" t="s">
        <v>108</v>
      </c>
      <c r="C139" s="41" t="s">
        <v>314</v>
      </c>
      <c r="D139" s="50" t="s">
        <v>317</v>
      </c>
      <c r="E139" s="41">
        <f>IF(C139="","",IF(C139="CT",2,IF(C139="CP",1,IF(C139="SC",0,""))))</f>
        <v>0</v>
      </c>
      <c r="F139" s="41"/>
      <c r="G139" s="41"/>
      <c r="H139" s="41"/>
    </row>
    <row r="140" spans="1:8" ht="25.5" x14ac:dyDescent="0.2">
      <c r="A140" s="41" t="s">
        <v>277</v>
      </c>
      <c r="B140" s="44" t="s">
        <v>109</v>
      </c>
      <c r="C140" s="41" t="s">
        <v>314</v>
      </c>
      <c r="D140" s="50" t="s">
        <v>317</v>
      </c>
      <c r="E140" s="41">
        <f>IF(C140="","",IF(C140="CT",2,IF(C140="CP",1,IF(C140="SC",0,""))))</f>
        <v>0</v>
      </c>
      <c r="F140" s="41"/>
      <c r="G140" s="41"/>
      <c r="H140" s="41"/>
    </row>
    <row r="141" spans="1:8" ht="38.25" x14ac:dyDescent="0.2">
      <c r="A141" s="41" t="s">
        <v>278</v>
      </c>
      <c r="B141" s="44" t="s">
        <v>110</v>
      </c>
      <c r="C141" s="41" t="s">
        <v>314</v>
      </c>
      <c r="D141" s="50" t="s">
        <v>317</v>
      </c>
      <c r="E141" s="41">
        <f>IF(C141="","",IF(C141="CT",2,IF(C141="CP",1,IF(C141="SC",0,""))))</f>
        <v>0</v>
      </c>
      <c r="F141" s="41"/>
      <c r="G141" s="41"/>
      <c r="H141" s="41"/>
    </row>
    <row r="142" spans="1:8" ht="63.75" x14ac:dyDescent="0.2">
      <c r="A142" s="41" t="s">
        <v>279</v>
      </c>
      <c r="B142" s="44" t="s">
        <v>111</v>
      </c>
      <c r="C142" s="41" t="s">
        <v>312</v>
      </c>
      <c r="D142" s="50" t="s">
        <v>329</v>
      </c>
      <c r="E142" s="41">
        <f>IF(C142="","",IF(C142="CT",2,IF(C142="CP",1,IF(C142="SC",0,""))))</f>
        <v>1</v>
      </c>
      <c r="F142" s="41"/>
      <c r="G142" s="41"/>
      <c r="H142" s="41"/>
    </row>
    <row r="143" spans="1:8" ht="25.5" x14ac:dyDescent="0.2">
      <c r="A143" s="41" t="s">
        <v>280</v>
      </c>
      <c r="B143" s="44" t="s">
        <v>112</v>
      </c>
      <c r="C143" s="41" t="s">
        <v>314</v>
      </c>
      <c r="D143" s="50" t="s">
        <v>317</v>
      </c>
      <c r="E143" s="41">
        <f>IF(C143="","",IF(C143="CT",2,IF(C143="CP",1,IF(C143="SC",0,""))))</f>
        <v>0</v>
      </c>
      <c r="F143" s="41"/>
      <c r="G143" s="41"/>
      <c r="H143" s="41"/>
    </row>
    <row r="144" spans="1:8" ht="25.5" x14ac:dyDescent="0.2">
      <c r="A144" s="41" t="s">
        <v>281</v>
      </c>
      <c r="B144" s="44" t="s">
        <v>113</v>
      </c>
      <c r="C144" s="41" t="s">
        <v>314</v>
      </c>
      <c r="D144" s="50" t="s">
        <v>317</v>
      </c>
      <c r="E144" s="41">
        <f>IF(C144="","",IF(C144="CT",2,IF(C144="CP",1,IF(C144="SC",0,""))))</f>
        <v>0</v>
      </c>
      <c r="F144" s="41"/>
      <c r="G144" s="41"/>
      <c r="H144" s="41"/>
    </row>
    <row r="145" spans="1:8" x14ac:dyDescent="0.2">
      <c r="A145" s="28">
        <v>8</v>
      </c>
      <c r="B145" s="45" t="s">
        <v>282</v>
      </c>
      <c r="C145" s="27"/>
      <c r="D145" s="51"/>
      <c r="E145" s="33" t="str">
        <f>IF(C145="","",IF(C145="CT",2,IF(C145="CP",1,IF(C145="SC",0,""))))</f>
        <v/>
      </c>
      <c r="F145" s="33">
        <f>F146+F152+F160</f>
        <v>2</v>
      </c>
      <c r="G145" s="22">
        <f>G152+G160</f>
        <v>26</v>
      </c>
      <c r="H145" s="37">
        <f>100*F145/G145</f>
        <v>7.6923076923076925</v>
      </c>
    </row>
    <row r="146" spans="1:8" x14ac:dyDescent="0.2">
      <c r="A146" s="21" t="s">
        <v>114</v>
      </c>
      <c r="B146" s="24" t="s">
        <v>283</v>
      </c>
      <c r="C146" s="22"/>
      <c r="D146" s="25"/>
      <c r="E146" s="22" t="str">
        <f>IF(C146="","",IF(C146="CT",2,IF(C146="CP",1,IF(C146="SC",0,""))))</f>
        <v/>
      </c>
      <c r="F146" s="22">
        <f>SUM($E$147:$E$151)</f>
        <v>1</v>
      </c>
      <c r="G146" s="22">
        <f>COUNTA($E$147:$E$151)*2</f>
        <v>10</v>
      </c>
      <c r="H146" s="22">
        <f t="shared" ref="H146:H152" si="2">100*F146/G146</f>
        <v>10</v>
      </c>
    </row>
    <row r="147" spans="1:8" ht="38.25" x14ac:dyDescent="0.2">
      <c r="A147" s="41" t="s">
        <v>284</v>
      </c>
      <c r="B147" s="44" t="s">
        <v>115</v>
      </c>
      <c r="C147" s="41" t="s">
        <v>314</v>
      </c>
      <c r="D147" s="50" t="s">
        <v>317</v>
      </c>
      <c r="E147" s="41">
        <f>IF(C147="","",IF(C147="CT",2,IF(C147="CP",1,IF(C147="SC",0,""))))</f>
        <v>0</v>
      </c>
      <c r="F147" s="41"/>
      <c r="G147" s="41"/>
      <c r="H147" s="41"/>
    </row>
    <row r="148" spans="1:8" ht="38.25" x14ac:dyDescent="0.2">
      <c r="A148" s="41" t="s">
        <v>285</v>
      </c>
      <c r="B148" s="44" t="s">
        <v>116</v>
      </c>
      <c r="C148" s="41" t="s">
        <v>312</v>
      </c>
      <c r="D148" s="50" t="s">
        <v>338</v>
      </c>
      <c r="E148" s="41">
        <f>IF(C148="","",IF(C148="CT",2,IF(C148="CP",1,IF(C148="SC",0,""))))</f>
        <v>1</v>
      </c>
      <c r="F148" s="41"/>
      <c r="G148" s="41"/>
      <c r="H148" s="41"/>
    </row>
    <row r="149" spans="1:8" ht="25.5" x14ac:dyDescent="0.2">
      <c r="A149" s="41" t="s">
        <v>286</v>
      </c>
      <c r="B149" s="44" t="s">
        <v>117</v>
      </c>
      <c r="C149" s="41" t="s">
        <v>314</v>
      </c>
      <c r="D149" s="50" t="s">
        <v>317</v>
      </c>
      <c r="E149" s="41">
        <f>IF(C149="","",IF(C149="CT",2,IF(C149="CP",1,IF(C149="SC",0,""))))</f>
        <v>0</v>
      </c>
      <c r="F149" s="41"/>
      <c r="G149" s="41"/>
      <c r="H149" s="41"/>
    </row>
    <row r="150" spans="1:8" ht="25.5" x14ac:dyDescent="0.2">
      <c r="A150" s="41" t="s">
        <v>287</v>
      </c>
      <c r="B150" s="44" t="s">
        <v>118</v>
      </c>
      <c r="C150" s="41" t="s">
        <v>314</v>
      </c>
      <c r="D150" s="50" t="s">
        <v>317</v>
      </c>
      <c r="E150" s="41">
        <f>IF(C150="","",IF(C150="CT",2,IF(C150="CP",1,IF(C150="SC",0,""))))</f>
        <v>0</v>
      </c>
      <c r="F150" s="41"/>
      <c r="G150" s="41"/>
      <c r="H150" s="41"/>
    </row>
    <row r="151" spans="1:8" ht="25.5" x14ac:dyDescent="0.2">
      <c r="A151" s="41" t="s">
        <v>288</v>
      </c>
      <c r="B151" s="44" t="s">
        <v>119</v>
      </c>
      <c r="C151" s="41" t="s">
        <v>314</v>
      </c>
      <c r="D151" s="50" t="s">
        <v>317</v>
      </c>
      <c r="E151" s="41">
        <f>IF(C151="","",IF(C151="CT",2,IF(C151="CP",1,IF(C151="SC",0,""))))</f>
        <v>0</v>
      </c>
      <c r="F151" s="41"/>
      <c r="G151" s="41"/>
      <c r="H151" s="41"/>
    </row>
    <row r="152" spans="1:8" x14ac:dyDescent="0.2">
      <c r="A152" s="21" t="s">
        <v>120</v>
      </c>
      <c r="B152" s="24" t="s">
        <v>289</v>
      </c>
      <c r="C152" s="22"/>
      <c r="D152" s="25"/>
      <c r="E152" s="22" t="str">
        <f>IF(C152="","",IF(C152="CT",2,IF(C152="CP",1,IF(C152="SC",0,""))))</f>
        <v/>
      </c>
      <c r="F152" s="22">
        <f>SUM($E$153:$E$159)</f>
        <v>0</v>
      </c>
      <c r="G152" s="22">
        <f>COUNTA($E$153:$E$159)*2</f>
        <v>14</v>
      </c>
      <c r="H152" s="22">
        <f t="shared" si="2"/>
        <v>0</v>
      </c>
    </row>
    <row r="153" spans="1:8" ht="51" x14ac:dyDescent="0.2">
      <c r="A153" s="41" t="s">
        <v>290</v>
      </c>
      <c r="B153" s="44" t="s">
        <v>339</v>
      </c>
      <c r="C153" s="41" t="s">
        <v>314</v>
      </c>
      <c r="D153" s="50" t="s">
        <v>317</v>
      </c>
      <c r="E153" s="41">
        <f>IF(C153="","",IF(C153="CT",2,IF(C153="CP",1,IF(C153="SC",0,""))))</f>
        <v>0</v>
      </c>
      <c r="F153" s="41"/>
      <c r="G153" s="41"/>
      <c r="H153" s="41"/>
    </row>
    <row r="154" spans="1:8" x14ac:dyDescent="0.2">
      <c r="A154" s="41" t="s">
        <v>291</v>
      </c>
      <c r="B154" s="44" t="s">
        <v>121</v>
      </c>
      <c r="C154" s="41" t="s">
        <v>314</v>
      </c>
      <c r="D154" s="50" t="s">
        <v>317</v>
      </c>
      <c r="E154" s="41">
        <f>IF(C154="","",IF(C154="CT",2,IF(C154="CP",1,IF(C154="SC",0,""))))</f>
        <v>0</v>
      </c>
      <c r="F154" s="41"/>
      <c r="G154" s="41"/>
      <c r="H154" s="41"/>
    </row>
    <row r="155" spans="1:8" ht="25.5" x14ac:dyDescent="0.2">
      <c r="A155" s="41" t="s">
        <v>292</v>
      </c>
      <c r="B155" s="44" t="s">
        <v>122</v>
      </c>
      <c r="C155" s="41" t="s">
        <v>314</v>
      </c>
      <c r="D155" s="50" t="s">
        <v>317</v>
      </c>
      <c r="E155" s="41">
        <f>IF(C155="","",IF(C155="CT",2,IF(C155="CP",1,IF(C155="SC",0,""))))</f>
        <v>0</v>
      </c>
      <c r="F155" s="41"/>
      <c r="G155" s="41"/>
      <c r="H155" s="41"/>
    </row>
    <row r="156" spans="1:8" x14ac:dyDescent="0.2">
      <c r="A156" s="41" t="s">
        <v>293</v>
      </c>
      <c r="B156" s="44" t="s">
        <v>123</v>
      </c>
      <c r="C156" s="41" t="s">
        <v>314</v>
      </c>
      <c r="D156" s="50" t="s">
        <v>317</v>
      </c>
      <c r="E156" s="41">
        <f>IF(C156="","",IF(C156="CT",2,IF(C156="CP",1,IF(C156="SC",0,""))))</f>
        <v>0</v>
      </c>
      <c r="F156" s="41"/>
      <c r="G156" s="41"/>
      <c r="H156" s="41"/>
    </row>
    <row r="157" spans="1:8" ht="25.5" x14ac:dyDescent="0.2">
      <c r="A157" s="41" t="s">
        <v>294</v>
      </c>
      <c r="B157" s="44" t="s">
        <v>124</v>
      </c>
      <c r="C157" s="41" t="s">
        <v>314</v>
      </c>
      <c r="D157" s="50" t="s">
        <v>317</v>
      </c>
      <c r="E157" s="41">
        <f>IF(C157="","",IF(C157="CT",2,IF(C157="CP",1,IF(C157="SC",0,""))))</f>
        <v>0</v>
      </c>
      <c r="F157" s="41"/>
      <c r="G157" s="41"/>
      <c r="H157" s="41"/>
    </row>
    <row r="158" spans="1:8" ht="38.25" x14ac:dyDescent="0.2">
      <c r="A158" s="41" t="s">
        <v>295</v>
      </c>
      <c r="B158" s="44" t="s">
        <v>125</v>
      </c>
      <c r="C158" s="41" t="s">
        <v>314</v>
      </c>
      <c r="D158" s="50" t="s">
        <v>317</v>
      </c>
      <c r="E158" s="41">
        <f>IF(C158="","",IF(C158="CT",2,IF(C158="CP",1,IF(C158="SC",0,""))))</f>
        <v>0</v>
      </c>
      <c r="F158" s="41"/>
      <c r="G158" s="41"/>
      <c r="H158" s="41"/>
    </row>
    <row r="159" spans="1:8" ht="76.5" x14ac:dyDescent="0.2">
      <c r="A159" s="41" t="s">
        <v>296</v>
      </c>
      <c r="B159" s="44" t="s">
        <v>126</v>
      </c>
      <c r="C159" s="41" t="s">
        <v>314</v>
      </c>
      <c r="D159" s="50" t="s">
        <v>317</v>
      </c>
      <c r="E159" s="41">
        <f>IF(C159="","",IF(C159="CT",2,IF(C159="CP",1,IF(C159="SC",0,""))))</f>
        <v>0</v>
      </c>
      <c r="F159" s="41"/>
      <c r="G159" s="41"/>
      <c r="H159" s="41"/>
    </row>
    <row r="160" spans="1:8" x14ac:dyDescent="0.2">
      <c r="A160" s="21" t="s">
        <v>127</v>
      </c>
      <c r="B160" s="24" t="s">
        <v>297</v>
      </c>
      <c r="C160" s="22"/>
      <c r="D160" s="25"/>
      <c r="E160" s="22" t="str">
        <f>IF(C160="","",IF(C160="CT",2,IF(C160="CP",1,IF(C160="SC",0,""))))</f>
        <v/>
      </c>
      <c r="F160" s="22">
        <f>SUM($E$161:$E$166)</f>
        <v>1</v>
      </c>
      <c r="G160" s="22">
        <f>COUNTA($E$161:$E$166)*2</f>
        <v>12</v>
      </c>
      <c r="H160" s="40">
        <f>100*F160/G160</f>
        <v>8.3333333333333339</v>
      </c>
    </row>
    <row r="161" spans="1:8" ht="25.5" x14ac:dyDescent="0.2">
      <c r="A161" s="41" t="s">
        <v>298</v>
      </c>
      <c r="B161" s="44" t="s">
        <v>128</v>
      </c>
      <c r="C161" s="41" t="s">
        <v>314</v>
      </c>
      <c r="D161" s="50" t="s">
        <v>317</v>
      </c>
      <c r="E161" s="41">
        <f>IF(C161="","",IF(C161="CT",2,IF(C161="CP",1,IF(C161="SC",0,""))))</f>
        <v>0</v>
      </c>
      <c r="F161" s="41"/>
      <c r="G161" s="41"/>
      <c r="H161" s="41"/>
    </row>
    <row r="162" spans="1:8" ht="25.5" x14ac:dyDescent="0.2">
      <c r="A162" s="41" t="s">
        <v>299</v>
      </c>
      <c r="B162" s="44" t="s">
        <v>129</v>
      </c>
      <c r="C162" s="41" t="s">
        <v>312</v>
      </c>
      <c r="D162" s="50" t="s">
        <v>324</v>
      </c>
      <c r="E162" s="41">
        <f>IF(C162="","",IF(C162="CT",2,IF(C162="CP",1,IF(C162="SC",0,""))))</f>
        <v>1</v>
      </c>
      <c r="F162" s="41"/>
      <c r="G162" s="41"/>
      <c r="H162" s="41"/>
    </row>
    <row r="163" spans="1:8" ht="25.5" x14ac:dyDescent="0.2">
      <c r="A163" s="41" t="s">
        <v>300</v>
      </c>
      <c r="B163" s="44" t="s">
        <v>130</v>
      </c>
      <c r="C163" s="41" t="s">
        <v>314</v>
      </c>
      <c r="D163" s="50" t="s">
        <v>317</v>
      </c>
      <c r="E163" s="41">
        <f>IF(C163="","",IF(C163="CT",2,IF(C163="CP",1,IF(C163="SC",0,""))))</f>
        <v>0</v>
      </c>
      <c r="F163" s="41"/>
      <c r="G163" s="41"/>
      <c r="H163" s="41"/>
    </row>
    <row r="164" spans="1:8" ht="25.5" x14ac:dyDescent="0.2">
      <c r="A164" s="41" t="s">
        <v>301</v>
      </c>
      <c r="B164" s="44" t="s">
        <v>131</v>
      </c>
      <c r="C164" s="41" t="s">
        <v>314</v>
      </c>
      <c r="D164" s="50" t="s">
        <v>317</v>
      </c>
      <c r="E164" s="41">
        <f>IF(C164="","",IF(C164="CT",2,IF(C164="CP",1,IF(C164="SC",0,""))))</f>
        <v>0</v>
      </c>
      <c r="F164" s="41"/>
      <c r="G164" s="41"/>
      <c r="H164" s="41"/>
    </row>
    <row r="165" spans="1:8" ht="25.5" x14ac:dyDescent="0.2">
      <c r="A165" s="41" t="s">
        <v>302</v>
      </c>
      <c r="B165" s="44" t="s">
        <v>132</v>
      </c>
      <c r="C165" s="41" t="s">
        <v>314</v>
      </c>
      <c r="D165" s="50" t="s">
        <v>317</v>
      </c>
      <c r="E165" s="41">
        <f>IF(C165="","",IF(C165="CT",2,IF(C165="CP",1,IF(C165="SC",0,""))))</f>
        <v>0</v>
      </c>
      <c r="F165" s="41"/>
      <c r="G165" s="41"/>
      <c r="H165" s="41"/>
    </row>
    <row r="166" spans="1:8" ht="25.5" x14ac:dyDescent="0.2">
      <c r="A166" s="41" t="s">
        <v>303</v>
      </c>
      <c r="B166" s="44" t="s">
        <v>133</v>
      </c>
      <c r="C166" s="41" t="s">
        <v>314</v>
      </c>
      <c r="D166" s="50" t="s">
        <v>317</v>
      </c>
      <c r="E166" s="41">
        <f>IF(C166="","",IF(C166="CT",2,IF(C166="CP",1,IF(C166="SC",0,""))))</f>
        <v>0</v>
      </c>
      <c r="F166" s="41"/>
      <c r="G166" s="41"/>
      <c r="H166" s="41"/>
    </row>
    <row r="168" spans="1:8" x14ac:dyDescent="0.2">
      <c r="D168" s="54" t="s">
        <v>340</v>
      </c>
      <c r="E168" s="23">
        <f>SUM(E5:E167)</f>
        <v>57</v>
      </c>
    </row>
    <row r="169" spans="1:8" x14ac:dyDescent="0.2">
      <c r="D169" s="54" t="s">
        <v>341</v>
      </c>
      <c r="E169" s="23">
        <f>COUNT(E5:E166)*2</f>
        <v>268</v>
      </c>
    </row>
    <row r="170" spans="1:8" x14ac:dyDescent="0.2">
      <c r="D170" s="55" t="s">
        <v>347</v>
      </c>
      <c r="E170" s="39">
        <f>(1*E168)/E169</f>
        <v>0.21268656716417911</v>
      </c>
    </row>
  </sheetData>
  <dataValidations disablePrompts="1" count="1">
    <dataValidation type="list" allowBlank="1" showInputMessage="1" showErrorMessage="1" sqref="C3:C1048576">
      <formula1>"CT,CP,SC"</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selection activeCell="D19" sqref="D19"/>
    </sheetView>
  </sheetViews>
  <sheetFormatPr baseColWidth="10" defaultRowHeight="15" x14ac:dyDescent="0.25"/>
  <cols>
    <col min="1" max="1" width="5.42578125" style="6" customWidth="1"/>
    <col min="2" max="2" width="38.42578125" customWidth="1"/>
    <col min="3" max="3" width="15.85546875" style="6" customWidth="1"/>
    <col min="4" max="4" width="13.85546875" customWidth="1"/>
    <col min="5" max="5" width="5.28515625" customWidth="1"/>
    <col min="6" max="6" width="39.5703125" customWidth="1"/>
    <col min="7" max="7" width="14.140625" customWidth="1"/>
    <col min="9" max="9" width="5.42578125" customWidth="1"/>
    <col min="10" max="10" width="30.140625" customWidth="1"/>
    <col min="11" max="11" width="16.5703125" style="6" customWidth="1"/>
    <col min="13" max="13" width="6.140625" customWidth="1"/>
    <col min="14" max="14" width="40.7109375" customWidth="1"/>
    <col min="15" max="15" width="23.5703125" customWidth="1"/>
    <col min="17" max="17" width="7.42578125" customWidth="1"/>
    <col min="18" max="18" width="33.85546875" customWidth="1"/>
    <col min="19" max="19" width="13.42578125" customWidth="1"/>
    <col min="21" max="21" width="4.85546875" customWidth="1"/>
    <col min="22" max="22" width="49.42578125" customWidth="1"/>
    <col min="23" max="23" width="15.5703125" style="6" customWidth="1"/>
    <col min="25" max="25" width="6.7109375" customWidth="1"/>
    <col min="26" max="26" width="38" customWidth="1"/>
    <col min="27" max="27" width="15" customWidth="1"/>
    <col min="29" max="29" width="8.42578125" customWidth="1"/>
    <col min="30" max="30" width="25.5703125" customWidth="1"/>
    <col min="31" max="31" width="15.140625" customWidth="1"/>
    <col min="33" max="33" width="4.28515625" customWidth="1"/>
    <col min="34" max="34" width="42.140625" customWidth="1"/>
    <col min="35" max="35" width="13.85546875" customWidth="1"/>
  </cols>
  <sheetData>
    <row r="1" spans="1:41" x14ac:dyDescent="0.25">
      <c r="A1" s="57" t="s">
        <v>0</v>
      </c>
      <c r="B1" s="57" t="s">
        <v>343</v>
      </c>
      <c r="C1" s="57" t="s">
        <v>344</v>
      </c>
      <c r="D1" s="1"/>
      <c r="E1" s="58" t="str">
        <f>'Lista verificación'!B3</f>
        <v xml:space="preserve"> Estudiantes</v>
      </c>
      <c r="F1" s="59"/>
      <c r="G1" s="60"/>
      <c r="H1" s="1"/>
      <c r="I1" s="58" t="str">
        <f>'Lista verificación'!B28</f>
        <v>Graduados</v>
      </c>
      <c r="J1" s="59"/>
      <c r="K1" s="60"/>
      <c r="L1" s="1"/>
      <c r="M1" s="58" t="str">
        <f>'Lista verificación'!B42</f>
        <v>Profesores</v>
      </c>
      <c r="N1" s="59"/>
      <c r="O1" s="60"/>
      <c r="P1" s="1"/>
      <c r="Q1" s="58" t="str">
        <f>'Lista verificación'!B57</f>
        <v>Procesos Formativos</v>
      </c>
      <c r="R1" s="59"/>
      <c r="S1" s="60"/>
      <c r="T1" s="1"/>
      <c r="U1" s="58" t="str">
        <f>'Lista verificación'!B83</f>
        <v>Investigación e innovación</v>
      </c>
      <c r="V1" s="59"/>
      <c r="W1" s="60"/>
      <c r="X1" s="1"/>
      <c r="Y1" s="58" t="str">
        <f>'Lista verificación'!B109</f>
        <v>Gestión Académica y Administrativa</v>
      </c>
      <c r="Z1" s="59"/>
      <c r="AA1" s="60"/>
      <c r="AB1" s="1"/>
      <c r="AC1" s="58" t="str">
        <f>'Lista verificación'!B135</f>
        <v>Vinculación, Proyección e Incidencia Social</v>
      </c>
      <c r="AD1" s="59"/>
      <c r="AE1" s="60"/>
      <c r="AF1" s="1"/>
      <c r="AG1" s="58" t="str">
        <f>'Lista verificación'!B145</f>
        <v xml:space="preserve"> Internacionalización</v>
      </c>
      <c r="AH1" s="59"/>
      <c r="AI1" s="60"/>
      <c r="AJ1" s="1"/>
      <c r="AK1" s="1"/>
      <c r="AL1" s="1"/>
      <c r="AM1" s="1"/>
      <c r="AN1" s="1"/>
      <c r="AO1" s="1"/>
    </row>
    <row r="2" spans="1:41" x14ac:dyDescent="0.25">
      <c r="A2" s="5">
        <f>'Lista verificación'!A3</f>
        <v>1</v>
      </c>
      <c r="B2" s="3" t="str">
        <f>'Lista verificación'!B3</f>
        <v xml:space="preserve"> Estudiantes</v>
      </c>
      <c r="C2" s="7">
        <f>'Lista verificación'!H3</f>
        <v>20</v>
      </c>
      <c r="D2" s="1"/>
      <c r="E2" s="57" t="s">
        <v>0</v>
      </c>
      <c r="F2" s="57" t="s">
        <v>345</v>
      </c>
      <c r="G2" s="57" t="s">
        <v>344</v>
      </c>
      <c r="H2" s="1"/>
      <c r="I2" s="57" t="s">
        <v>0</v>
      </c>
      <c r="J2" s="57" t="s">
        <v>345</v>
      </c>
      <c r="K2" s="57" t="s">
        <v>344</v>
      </c>
      <c r="L2" s="1"/>
      <c r="M2" s="57" t="s">
        <v>0</v>
      </c>
      <c r="N2" s="57" t="s">
        <v>345</v>
      </c>
      <c r="O2" s="57" t="s">
        <v>344</v>
      </c>
      <c r="P2" s="1"/>
      <c r="Q2" s="57" t="s">
        <v>0</v>
      </c>
      <c r="R2" s="57" t="s">
        <v>345</v>
      </c>
      <c r="S2" s="57" t="s">
        <v>344</v>
      </c>
      <c r="T2" s="1"/>
      <c r="U2" s="57" t="s">
        <v>0</v>
      </c>
      <c r="V2" s="57" t="s">
        <v>345</v>
      </c>
      <c r="W2" s="57" t="s">
        <v>344</v>
      </c>
      <c r="X2" s="1"/>
      <c r="Y2" s="57" t="s">
        <v>0</v>
      </c>
      <c r="Z2" s="57" t="s">
        <v>345</v>
      </c>
      <c r="AA2" s="57" t="s">
        <v>344</v>
      </c>
      <c r="AB2" s="1"/>
      <c r="AC2" s="57" t="s">
        <v>0</v>
      </c>
      <c r="AD2" s="57" t="s">
        <v>345</v>
      </c>
      <c r="AE2" s="57" t="s">
        <v>344</v>
      </c>
      <c r="AF2" s="1"/>
      <c r="AG2" s="57" t="s">
        <v>0</v>
      </c>
      <c r="AH2" s="57" t="s">
        <v>345</v>
      </c>
      <c r="AI2" s="57" t="s">
        <v>344</v>
      </c>
      <c r="AJ2" s="1"/>
      <c r="AK2" s="1"/>
      <c r="AL2" s="1"/>
      <c r="AM2" s="1"/>
      <c r="AN2" s="1"/>
      <c r="AO2" s="1"/>
    </row>
    <row r="3" spans="1:41" ht="48" customHeight="1" x14ac:dyDescent="0.25">
      <c r="A3" s="5">
        <f>'Lista verificación'!A28</f>
        <v>2</v>
      </c>
      <c r="B3" s="3" t="str">
        <f>'Lista verificación'!B28</f>
        <v>Graduados</v>
      </c>
      <c r="C3" s="9">
        <f>'Lista verificación'!H28</f>
        <v>27.272727272727273</v>
      </c>
      <c r="D3" s="1"/>
      <c r="E3" s="3" t="str">
        <f>'Lista verificación'!A4</f>
        <v>1.1</v>
      </c>
      <c r="F3" s="8" t="str">
        <f>'Lista verificación'!B4</f>
        <v>Selección, admisión, permanencia y titulación de los estudiantes</v>
      </c>
      <c r="G3" s="7">
        <f>'Lista verificación'!H4</f>
        <v>50</v>
      </c>
      <c r="H3" s="1"/>
      <c r="I3" s="3" t="str">
        <f>'Lista verificación'!A29</f>
        <v>2.1</v>
      </c>
      <c r="J3" s="8" t="str">
        <f>'Lista verificación'!B29</f>
        <v xml:space="preserve"> Procedimientos para estudio de seguimiento de graduados.</v>
      </c>
      <c r="K3" s="7">
        <f>'Lista verificación'!H29</f>
        <v>10</v>
      </c>
      <c r="L3" s="1"/>
      <c r="M3" s="3" t="str">
        <f>'Lista verificación'!A43</f>
        <v>3.1</v>
      </c>
      <c r="N3" s="8" t="str">
        <f>'Lista verificación'!B43</f>
        <v>Perfil académico- profesional del profesorado del programa</v>
      </c>
      <c r="O3" s="12">
        <f>'Lista verificación'!H43</f>
        <v>37.5</v>
      </c>
      <c r="P3" s="1"/>
      <c r="Q3" s="3" t="str">
        <f>'Lista verificación'!A58</f>
        <v>4.1</v>
      </c>
      <c r="R3" s="3" t="str">
        <f>'Lista verificación'!B58</f>
        <v>Plan de Estudio</v>
      </c>
      <c r="S3" s="12">
        <f>'Lista verificación'!H58</f>
        <v>7.6923076923076925</v>
      </c>
      <c r="T3" s="1"/>
      <c r="U3" s="3" t="str">
        <f>'Lista verificación'!A84</f>
        <v>5.1</v>
      </c>
      <c r="V3" s="13" t="str">
        <f>'Lista verificación'!B84</f>
        <v>Políticas, líneas estratégicas de investigación o innovación de alcance local, nacional, regional e internacional</v>
      </c>
      <c r="W3" s="7">
        <f>'Lista verificación'!H84</f>
        <v>5</v>
      </c>
      <c r="X3" s="1"/>
      <c r="Y3" s="3" t="str">
        <f>'Lista verificación'!A110</f>
        <v>6.1</v>
      </c>
      <c r="Z3" s="8" t="str">
        <f>'Lista verificación'!B110</f>
        <v xml:space="preserve"> Estructura Organizativa y Clima Organizacional</v>
      </c>
      <c r="AA3" s="7">
        <f>'Lista verificación'!H110</f>
        <v>50</v>
      </c>
      <c r="AB3" s="1"/>
      <c r="AC3" s="3" t="str">
        <f>'Lista verificación'!A136</f>
        <v>7.1</v>
      </c>
      <c r="AD3" s="3" t="str">
        <f>'Lista verificación'!B136</f>
        <v xml:space="preserve"> Políticas y Procesos de Vinculación, Proyección e Incidencia Social.</v>
      </c>
      <c r="AE3" s="3">
        <f>'Lista verificación'!H136</f>
        <v>6.25</v>
      </c>
      <c r="AF3" s="1"/>
      <c r="AG3" s="3" t="str">
        <f>'Lista verificación'!A146</f>
        <v>8.1</v>
      </c>
      <c r="AH3" s="8" t="str">
        <f>'Lista verificación'!B146</f>
        <v xml:space="preserve"> Acciones de Regulación para la Internacionalización</v>
      </c>
      <c r="AI3" s="8">
        <f>'Lista verificación'!H146</f>
        <v>10</v>
      </c>
      <c r="AJ3" s="1"/>
      <c r="AK3" s="1"/>
      <c r="AL3" s="1"/>
      <c r="AM3" s="1"/>
      <c r="AN3" s="1"/>
      <c r="AO3" s="1"/>
    </row>
    <row r="4" spans="1:41" ht="31.5" customHeight="1" x14ac:dyDescent="0.25">
      <c r="A4" s="5">
        <f>'Lista verificación'!A42</f>
        <v>3</v>
      </c>
      <c r="B4" s="3" t="str">
        <f>'Lista verificación'!B42</f>
        <v>Profesores</v>
      </c>
      <c r="C4" s="9">
        <f>'Lista verificación'!H42</f>
        <v>18.181818181818183</v>
      </c>
      <c r="D4" s="1"/>
      <c r="E4" s="3" t="str">
        <f>'Lista verificación'!A16</f>
        <v>1.3</v>
      </c>
      <c r="F4" s="8" t="str">
        <f>'Lista verificación'!B16</f>
        <v>Gestión, asignación de incentivos y de becas a estudiantes:</v>
      </c>
      <c r="G4" s="7">
        <f>'Lista verificación'!H16</f>
        <v>0</v>
      </c>
      <c r="H4" s="1"/>
      <c r="I4" s="3" t="str">
        <f>'Lista verificación'!A35</f>
        <v>2.2</v>
      </c>
      <c r="J4" s="8" t="str">
        <f>'Lista verificación'!B35</f>
        <v xml:space="preserve"> Desarrollo profesional de los graduados</v>
      </c>
      <c r="K4" s="9">
        <f>'Lista verificación'!H35</f>
        <v>41.666666666666664</v>
      </c>
      <c r="L4" s="1"/>
      <c r="M4" s="3" t="str">
        <f>'Lista verificación'!A48</f>
        <v>3.2</v>
      </c>
      <c r="N4" s="8" t="str">
        <f>'Lista verificación'!B48</f>
        <v>Selección, contratación y evaluación del personal académico</v>
      </c>
      <c r="O4" s="12">
        <f>'Lista verificación'!H48</f>
        <v>12.5</v>
      </c>
      <c r="P4" s="1"/>
      <c r="Q4" s="3" t="str">
        <f>'Lista verificación'!A72</f>
        <v>4.2</v>
      </c>
      <c r="R4" s="3" t="str">
        <f>'Lista verificación'!B72</f>
        <v xml:space="preserve"> Estrategias didácticas y de evaluación del aprendizaje</v>
      </c>
      <c r="S4" s="12">
        <f>'Lista verificación'!H72</f>
        <v>33.333333333333336</v>
      </c>
      <c r="T4" s="1"/>
      <c r="U4" s="3" t="str">
        <f>'Lista verificación'!A95</f>
        <v>5.2</v>
      </c>
      <c r="V4" s="8" t="str">
        <f>'Lista verificación'!B95</f>
        <v xml:space="preserve"> Correspondencia entre líneas de investigación e innovación y avances de la ciencia y la tecnología</v>
      </c>
      <c r="W4" s="9">
        <f>'Lista verificación'!H95</f>
        <v>8.3333333333333339</v>
      </c>
      <c r="X4" s="1"/>
      <c r="Y4" s="3" t="str">
        <f>'Lista verificación'!A119</f>
        <v>6.2</v>
      </c>
      <c r="Z4" s="8" t="str">
        <f>'Lista verificación'!B119</f>
        <v xml:space="preserve"> Gestión de los Recursos Humanos</v>
      </c>
      <c r="AA4" s="7">
        <f>'Lista verificación'!H119</f>
        <v>90</v>
      </c>
      <c r="AB4" s="1"/>
      <c r="AC4" s="1"/>
      <c r="AD4" s="1"/>
      <c r="AE4" s="1"/>
      <c r="AF4" s="1"/>
      <c r="AG4" s="3" t="str">
        <f>'Lista verificación'!A152</f>
        <v>8.2</v>
      </c>
      <c r="AH4" s="8" t="str">
        <f>'Lista verificación'!B152</f>
        <v xml:space="preserve"> Internacionalización a través de la Colaboración e Intercambio</v>
      </c>
      <c r="AI4" s="8">
        <f>'Lista verificación'!H152</f>
        <v>0</v>
      </c>
      <c r="AJ4" s="1"/>
      <c r="AK4" s="1"/>
      <c r="AL4" s="1"/>
      <c r="AM4" s="1"/>
      <c r="AN4" s="1"/>
      <c r="AO4" s="1"/>
    </row>
    <row r="5" spans="1:41" ht="53.25" customHeight="1" x14ac:dyDescent="0.25">
      <c r="A5" s="5">
        <f>'Lista verificación'!A57</f>
        <v>4</v>
      </c>
      <c r="B5" s="3" t="str">
        <f>'Lista verificación'!B57</f>
        <v>Procesos Formativos</v>
      </c>
      <c r="C5" s="9">
        <f>'Lista verificación'!H57</f>
        <v>13.636363636363637</v>
      </c>
      <c r="D5" s="1"/>
      <c r="E5" s="3" t="str">
        <f>'Lista verificación'!A22</f>
        <v>1.4</v>
      </c>
      <c r="F5" s="8" t="str">
        <f>'Lista verificación'!B22</f>
        <v xml:space="preserve"> Políticas, normativas y procesos reguladores para el mejoramiento académico</v>
      </c>
      <c r="G5" s="7">
        <f>'Lista verificación'!H22</f>
        <v>20</v>
      </c>
      <c r="H5" s="1"/>
      <c r="I5" s="2"/>
      <c r="J5" s="2"/>
      <c r="K5" s="4"/>
      <c r="L5" s="1"/>
      <c r="M5" s="3" t="str">
        <f>'Lista verificación'!A53</f>
        <v>3.3</v>
      </c>
      <c r="N5" s="8" t="str">
        <f>'Lista verificación'!B53</f>
        <v>Producción intelectual y su vinculación con el programa.</v>
      </c>
      <c r="O5" s="3">
        <f>'Lista verificación'!H53</f>
        <v>0</v>
      </c>
      <c r="P5" s="1"/>
      <c r="Q5" s="3" t="str">
        <f>'Lista verificación'!A79</f>
        <v>4.3</v>
      </c>
      <c r="R5" s="3" t="str">
        <f>'Lista verificación'!B79</f>
        <v>Producción intelectual y su vinculación con el programa</v>
      </c>
      <c r="S5" s="3">
        <f>'Lista verificación'!H79</f>
        <v>0</v>
      </c>
      <c r="T5" s="1"/>
      <c r="U5" s="3" t="str">
        <f>'Lista verificación'!A102</f>
        <v>5.3</v>
      </c>
      <c r="V5" s="8" t="str">
        <f>'Lista verificación'!B102</f>
        <v>Mecanismos para la evaluación y divulgación de los resultados de los proyectos de investigación e innovación</v>
      </c>
      <c r="W5" s="7">
        <f>'Lista verificación'!H102</f>
        <v>0</v>
      </c>
      <c r="X5" s="1"/>
      <c r="Y5" s="3" t="str">
        <f>'Lista verificación'!A125</f>
        <v>6.3.</v>
      </c>
      <c r="Z5" s="8" t="str">
        <f>'Lista verificación'!B125</f>
        <v>Recursos financieros, Físicos, Materiales y Tecnológicos</v>
      </c>
      <c r="AA5" s="9">
        <f>'Lista verificación'!H125</f>
        <v>61.111111111111114</v>
      </c>
      <c r="AB5" s="1"/>
      <c r="AC5" s="1"/>
      <c r="AD5" s="1"/>
      <c r="AE5" s="1"/>
      <c r="AF5" s="1"/>
      <c r="AG5" s="3" t="str">
        <f>'Lista verificación'!A160</f>
        <v>8.3</v>
      </c>
      <c r="AH5" s="8" t="str">
        <f>'Lista verificación'!B160</f>
        <v>Participación en Redes Académicas Locales, Nacionales, Regionales e Internacionales</v>
      </c>
      <c r="AI5" s="12">
        <f>'Lista verificación'!H160</f>
        <v>8.3333333333333339</v>
      </c>
      <c r="AJ5" s="1"/>
      <c r="AK5" s="1"/>
      <c r="AL5" s="1"/>
      <c r="AM5" s="1"/>
      <c r="AN5" s="1"/>
      <c r="AO5" s="1"/>
    </row>
    <row r="6" spans="1:41" x14ac:dyDescent="0.25">
      <c r="A6" s="5">
        <f>'Lista verificación'!A83</f>
        <v>5</v>
      </c>
      <c r="B6" s="3" t="str">
        <f>'Lista verificación'!B83</f>
        <v>Investigación e innovación</v>
      </c>
      <c r="C6" s="9">
        <f>'Lista verificación'!H83</f>
        <v>4.5454545454545459</v>
      </c>
      <c r="D6" s="1"/>
      <c r="E6" s="1"/>
      <c r="F6" s="1"/>
      <c r="G6" s="1"/>
      <c r="H6" s="1"/>
      <c r="I6" s="1"/>
      <c r="J6" s="1"/>
      <c r="K6" s="10"/>
      <c r="L6" s="1"/>
      <c r="M6" s="1"/>
      <c r="N6" s="1"/>
      <c r="O6" s="1"/>
      <c r="P6" s="1"/>
      <c r="Q6" s="1"/>
      <c r="R6" s="1"/>
      <c r="S6" s="1"/>
      <c r="T6" s="1"/>
      <c r="U6" s="1"/>
      <c r="V6" s="1"/>
      <c r="W6" s="10"/>
      <c r="X6" s="1"/>
      <c r="Y6" s="1"/>
      <c r="Z6" s="1"/>
      <c r="AA6" s="1"/>
      <c r="AB6" s="1"/>
      <c r="AC6" s="1"/>
      <c r="AD6" s="1"/>
      <c r="AE6" s="1"/>
      <c r="AF6" s="1"/>
      <c r="AG6" s="1"/>
      <c r="AH6" s="1"/>
      <c r="AI6" s="1"/>
      <c r="AJ6" s="1"/>
      <c r="AK6" s="1"/>
      <c r="AL6" s="1"/>
      <c r="AM6" s="1"/>
      <c r="AN6" s="1"/>
      <c r="AO6" s="1"/>
    </row>
    <row r="7" spans="1:41" x14ac:dyDescent="0.25">
      <c r="A7" s="5">
        <f>'Lista verificación'!A109</f>
        <v>6</v>
      </c>
      <c r="B7" s="3" t="str">
        <f>'Lista verificación'!B109</f>
        <v>Gestión Académica y Administrativa</v>
      </c>
      <c r="C7" s="9">
        <f>'Lista verificación'!H109</f>
        <v>63.636363636363633</v>
      </c>
      <c r="D7" s="1"/>
      <c r="E7" s="1"/>
      <c r="F7" s="1"/>
      <c r="G7" s="1"/>
      <c r="H7" s="1"/>
      <c r="I7" s="1"/>
      <c r="J7" s="1"/>
      <c r="K7" s="10"/>
      <c r="L7" s="1"/>
      <c r="M7" s="1"/>
      <c r="N7" s="1"/>
      <c r="O7" s="1"/>
      <c r="P7" s="1"/>
      <c r="Q7" s="1"/>
      <c r="R7" s="1"/>
      <c r="S7" s="1"/>
      <c r="T7" s="1"/>
      <c r="U7" s="1"/>
      <c r="V7" s="1"/>
      <c r="W7" s="10"/>
      <c r="X7" s="1"/>
      <c r="Y7" s="1"/>
      <c r="Z7" s="1"/>
      <c r="AA7" s="1"/>
      <c r="AB7" s="1"/>
      <c r="AC7" s="1"/>
      <c r="AD7" s="1"/>
      <c r="AE7" s="1"/>
      <c r="AF7" s="1"/>
      <c r="AG7" s="1"/>
      <c r="AH7" s="1"/>
      <c r="AI7" s="1"/>
      <c r="AJ7" s="1"/>
      <c r="AK7" s="1"/>
      <c r="AL7" s="1"/>
      <c r="AM7" s="1"/>
      <c r="AN7" s="1"/>
      <c r="AO7" s="1"/>
    </row>
    <row r="8" spans="1:41" x14ac:dyDescent="0.25">
      <c r="A8" s="5">
        <f>'Lista verificación'!A135</f>
        <v>7</v>
      </c>
      <c r="B8" s="3" t="str">
        <f>'Lista verificación'!B135</f>
        <v>Vinculación, Proyección e Incidencia Social</v>
      </c>
      <c r="C8" s="9">
        <f>'Lista verificación'!H135</f>
        <v>25</v>
      </c>
      <c r="D8" s="1"/>
      <c r="E8" s="1"/>
      <c r="F8" s="1"/>
      <c r="G8" s="1"/>
      <c r="H8" s="1"/>
      <c r="I8" s="1"/>
      <c r="J8" s="1"/>
      <c r="K8" s="10"/>
      <c r="L8" s="1"/>
      <c r="M8" s="1"/>
      <c r="N8" s="1"/>
      <c r="O8" s="1"/>
      <c r="P8" s="1"/>
      <c r="Q8" s="1"/>
      <c r="R8" s="1"/>
      <c r="S8" s="1"/>
      <c r="T8" s="1"/>
      <c r="U8" s="1"/>
      <c r="V8" s="1"/>
      <c r="W8" s="10"/>
      <c r="X8" s="1"/>
      <c r="Y8" s="1"/>
      <c r="Z8" s="1"/>
      <c r="AA8" s="1"/>
      <c r="AB8" s="1"/>
      <c r="AC8" s="1"/>
      <c r="AD8" s="1"/>
      <c r="AE8" s="1"/>
      <c r="AF8" s="1"/>
      <c r="AG8" s="1"/>
      <c r="AH8" s="1"/>
      <c r="AI8" s="1"/>
      <c r="AJ8" s="1"/>
      <c r="AK8" s="1"/>
      <c r="AL8" s="1"/>
      <c r="AM8" s="1"/>
      <c r="AN8" s="1"/>
      <c r="AO8" s="1"/>
    </row>
    <row r="9" spans="1:41" x14ac:dyDescent="0.25">
      <c r="A9" s="5">
        <f>'Lista verificación'!A145</f>
        <v>8</v>
      </c>
      <c r="B9" s="3" t="str">
        <f>'Lista verificación'!B145</f>
        <v xml:space="preserve"> Internacionalización</v>
      </c>
      <c r="C9" s="11">
        <f>'Lista verificación'!H145</f>
        <v>7.6923076923076925</v>
      </c>
      <c r="D9" s="1"/>
      <c r="E9" s="1"/>
      <c r="F9" s="1"/>
      <c r="G9" s="1"/>
      <c r="H9" s="1"/>
      <c r="I9" s="1"/>
      <c r="J9" s="1"/>
      <c r="K9" s="10"/>
      <c r="L9" s="1"/>
      <c r="M9" s="1"/>
      <c r="N9" s="1"/>
      <c r="O9" s="1"/>
      <c r="P9" s="1"/>
      <c r="Q9" s="1"/>
      <c r="R9" s="1"/>
      <c r="S9" s="1"/>
      <c r="T9" s="1"/>
      <c r="U9" s="1"/>
      <c r="V9" s="1"/>
      <c r="W9" s="10"/>
      <c r="X9" s="1"/>
      <c r="Y9" s="1"/>
      <c r="Z9" s="1"/>
      <c r="AA9" s="1"/>
      <c r="AB9" s="1"/>
      <c r="AC9" s="1"/>
      <c r="AD9" s="1"/>
      <c r="AE9" s="1"/>
      <c r="AF9" s="1"/>
      <c r="AG9" s="1"/>
      <c r="AH9" s="1"/>
      <c r="AI9" s="1"/>
      <c r="AJ9" s="1"/>
      <c r="AK9" s="1"/>
      <c r="AL9" s="1"/>
      <c r="AM9" s="1"/>
      <c r="AN9" s="1"/>
      <c r="AO9" s="1"/>
    </row>
    <row r="10" spans="1:41" x14ac:dyDescent="0.25">
      <c r="D10" s="1"/>
      <c r="E10" s="1"/>
      <c r="F10" s="1"/>
      <c r="G10" s="1"/>
      <c r="H10" s="1"/>
      <c r="I10" s="1"/>
      <c r="J10" s="1"/>
      <c r="K10" s="10"/>
      <c r="L10" s="1"/>
      <c r="M10" s="1"/>
      <c r="N10" s="1"/>
      <c r="O10" s="1"/>
      <c r="P10" s="1"/>
      <c r="Q10" s="1"/>
      <c r="R10" s="1"/>
      <c r="S10" s="1"/>
      <c r="T10" s="1"/>
      <c r="U10" s="1"/>
      <c r="V10" s="1"/>
      <c r="W10" s="10"/>
      <c r="X10" s="1"/>
      <c r="Y10" s="1"/>
      <c r="Z10" s="1"/>
      <c r="AA10" s="1"/>
      <c r="AB10" s="1"/>
      <c r="AC10" s="1"/>
      <c r="AD10" s="1"/>
      <c r="AE10" s="1"/>
      <c r="AF10" s="1"/>
      <c r="AG10" s="1"/>
      <c r="AH10" s="1"/>
      <c r="AI10" s="1"/>
      <c r="AJ10" s="1"/>
      <c r="AK10" s="1"/>
      <c r="AL10" s="1"/>
      <c r="AM10" s="1"/>
      <c r="AN10" s="1"/>
      <c r="AO10" s="1"/>
    </row>
    <row r="11" spans="1:41" x14ac:dyDescent="0.25">
      <c r="B11" s="1"/>
      <c r="C11" s="10"/>
      <c r="D11" s="1"/>
      <c r="E11" s="1"/>
      <c r="F11" s="1"/>
      <c r="G11" s="1"/>
      <c r="H11" s="1"/>
      <c r="I11" s="1"/>
      <c r="J11" s="1"/>
      <c r="K11" s="10"/>
      <c r="L11" s="1"/>
      <c r="M11" s="1"/>
      <c r="N11" s="1"/>
      <c r="O11" s="1"/>
      <c r="P11" s="1"/>
      <c r="Q11" s="1"/>
      <c r="R11" s="1"/>
      <c r="S11" s="1"/>
      <c r="T11" s="1"/>
      <c r="U11" s="1"/>
      <c r="V11" s="1"/>
      <c r="W11" s="10"/>
      <c r="X11" s="1"/>
      <c r="Y11" s="1"/>
      <c r="Z11" s="1"/>
      <c r="AA11" s="1"/>
      <c r="AB11" s="1"/>
      <c r="AC11" s="1"/>
      <c r="AD11" s="1"/>
      <c r="AE11" s="1"/>
      <c r="AF11" s="1"/>
      <c r="AG11" s="1"/>
      <c r="AH11" s="1"/>
      <c r="AI11" s="1"/>
      <c r="AJ11" s="1"/>
      <c r="AK11" s="1"/>
      <c r="AL11" s="1"/>
      <c r="AM11" s="1"/>
      <c r="AN11" s="1"/>
      <c r="AO11" s="1"/>
    </row>
    <row r="12" spans="1:41" x14ac:dyDescent="0.25">
      <c r="B12" s="1"/>
      <c r="C12" s="10"/>
      <c r="D12" s="1"/>
      <c r="E12" s="1"/>
      <c r="F12" s="1"/>
      <c r="G12" s="1"/>
      <c r="H12" s="1"/>
      <c r="I12" s="1"/>
      <c r="J12" s="1"/>
      <c r="K12" s="10"/>
      <c r="L12" s="1"/>
      <c r="M12" s="1"/>
      <c r="N12" s="1"/>
      <c r="O12" s="1"/>
      <c r="P12" s="1"/>
      <c r="Q12" s="1"/>
      <c r="R12" s="1"/>
      <c r="S12" s="1"/>
      <c r="T12" s="1"/>
      <c r="U12" s="1"/>
      <c r="V12" s="1"/>
      <c r="W12" s="10"/>
      <c r="X12" s="1"/>
      <c r="Y12" s="1"/>
      <c r="Z12" s="1"/>
      <c r="AA12" s="1"/>
      <c r="AB12" s="1"/>
      <c r="AC12" s="1"/>
      <c r="AD12" s="1"/>
      <c r="AE12" s="1"/>
      <c r="AF12" s="1"/>
      <c r="AG12" s="1"/>
      <c r="AH12" s="1"/>
      <c r="AI12" s="1"/>
      <c r="AJ12" s="1"/>
      <c r="AK12" s="1"/>
      <c r="AL12" s="1"/>
      <c r="AM12" s="1"/>
      <c r="AN12" s="1"/>
      <c r="AO12" s="1"/>
    </row>
    <row r="13" spans="1:41" x14ac:dyDescent="0.25">
      <c r="B13" s="1"/>
      <c r="C13" s="10"/>
      <c r="D13" s="1"/>
      <c r="E13" s="1"/>
      <c r="F13" s="1"/>
      <c r="G13" s="1"/>
      <c r="H13" s="1"/>
      <c r="I13" s="1"/>
      <c r="J13" s="1"/>
      <c r="K13" s="10"/>
      <c r="L13" s="1"/>
      <c r="M13" s="1"/>
      <c r="N13" s="1"/>
      <c r="O13" s="1"/>
      <c r="P13" s="1"/>
      <c r="Q13" s="1"/>
      <c r="R13" s="1"/>
      <c r="S13" s="1"/>
      <c r="T13" s="1"/>
      <c r="U13" s="1"/>
      <c r="V13" s="1"/>
      <c r="W13" s="10"/>
      <c r="X13" s="1"/>
      <c r="Y13" s="1"/>
      <c r="Z13" s="1"/>
      <c r="AA13" s="1"/>
      <c r="AB13" s="1"/>
      <c r="AC13" s="1"/>
      <c r="AD13" s="1"/>
      <c r="AE13" s="1"/>
      <c r="AF13" s="1"/>
      <c r="AG13" s="1"/>
      <c r="AH13" s="1"/>
      <c r="AI13" s="1"/>
      <c r="AJ13" s="1"/>
      <c r="AK13" s="1"/>
      <c r="AL13" s="1"/>
      <c r="AM13" s="1"/>
      <c r="AN13" s="1"/>
      <c r="AO13" s="1"/>
    </row>
    <row r="14" spans="1:41" x14ac:dyDescent="0.25">
      <c r="B14" s="1"/>
      <c r="C14" s="10"/>
      <c r="D14" s="1"/>
      <c r="E14" s="1"/>
      <c r="F14" s="1"/>
      <c r="G14" s="1"/>
      <c r="H14" s="1"/>
      <c r="I14" s="1"/>
      <c r="J14" s="1"/>
      <c r="K14" s="10"/>
      <c r="L14" s="1"/>
      <c r="M14" s="1"/>
      <c r="N14" s="1"/>
      <c r="O14" s="1"/>
      <c r="P14" s="1"/>
      <c r="Q14" s="1"/>
      <c r="R14" s="1"/>
      <c r="S14" s="1"/>
      <c r="T14" s="1"/>
      <c r="U14" s="1"/>
      <c r="V14" s="1"/>
      <c r="W14" s="10"/>
      <c r="X14" s="1"/>
      <c r="Y14" s="1"/>
      <c r="Z14" s="1"/>
      <c r="AA14" s="1"/>
      <c r="AB14" s="1"/>
      <c r="AC14" s="1"/>
      <c r="AD14" s="1"/>
      <c r="AE14" s="1"/>
      <c r="AF14" s="1"/>
      <c r="AG14" s="1"/>
      <c r="AH14" s="1"/>
      <c r="AI14" s="1"/>
      <c r="AJ14" s="1"/>
      <c r="AK14" s="1"/>
      <c r="AL14" s="1"/>
      <c r="AM14" s="1"/>
      <c r="AN14" s="1"/>
      <c r="AO14" s="1"/>
    </row>
    <row r="15" spans="1:41" x14ac:dyDescent="0.25">
      <c r="B15" s="1"/>
      <c r="C15" s="10"/>
      <c r="D15" s="1"/>
      <c r="E15" s="1"/>
      <c r="F15" s="1"/>
      <c r="G15" s="1"/>
      <c r="H15" s="1"/>
      <c r="I15" s="1"/>
      <c r="J15" s="1"/>
      <c r="K15" s="10"/>
      <c r="L15" s="1"/>
      <c r="M15" s="1"/>
      <c r="N15" s="1"/>
      <c r="O15" s="1"/>
      <c r="P15" s="1"/>
      <c r="Q15" s="1"/>
      <c r="R15" s="1"/>
      <c r="S15" s="1"/>
      <c r="T15" s="1"/>
      <c r="U15" s="1"/>
      <c r="V15" s="1"/>
      <c r="W15" s="10"/>
      <c r="X15" s="1"/>
      <c r="Y15" s="1"/>
      <c r="Z15" s="1"/>
      <c r="AA15" s="1"/>
      <c r="AB15" s="1"/>
      <c r="AC15" s="1"/>
      <c r="AD15" s="1"/>
      <c r="AE15" s="1"/>
      <c r="AF15" s="1"/>
      <c r="AG15" s="1"/>
      <c r="AH15" s="1"/>
      <c r="AI15" s="1"/>
      <c r="AJ15" s="1"/>
      <c r="AK15" s="1"/>
      <c r="AL15" s="1"/>
      <c r="AM15" s="1"/>
      <c r="AN15" s="1"/>
      <c r="AO15" s="1"/>
    </row>
    <row r="16" spans="1:41" x14ac:dyDescent="0.25">
      <c r="B16" s="1"/>
      <c r="C16" s="10"/>
      <c r="D16" s="1"/>
      <c r="E16" s="1"/>
      <c r="F16" s="1"/>
      <c r="G16" s="1"/>
      <c r="H16" s="1"/>
      <c r="I16" s="1"/>
      <c r="J16" s="1"/>
      <c r="K16" s="10"/>
      <c r="L16" s="1"/>
      <c r="M16" s="1"/>
      <c r="N16" s="1"/>
      <c r="O16" s="1"/>
      <c r="P16" s="1"/>
      <c r="Q16" s="1"/>
      <c r="R16" s="1"/>
      <c r="S16" s="1"/>
      <c r="T16" s="1"/>
      <c r="U16" s="1"/>
      <c r="V16" s="1"/>
      <c r="W16" s="10"/>
      <c r="X16" s="1"/>
      <c r="Y16" s="1"/>
      <c r="Z16" s="1"/>
      <c r="AA16" s="1"/>
      <c r="AB16" s="1"/>
      <c r="AC16" s="1"/>
      <c r="AD16" s="1"/>
      <c r="AE16" s="1"/>
      <c r="AF16" s="1"/>
      <c r="AG16" s="1"/>
      <c r="AH16" s="1"/>
      <c r="AI16" s="1"/>
      <c r="AJ16" s="1"/>
      <c r="AK16" s="1"/>
      <c r="AL16" s="1"/>
      <c r="AM16" s="1"/>
      <c r="AN16" s="1"/>
      <c r="AO16" s="1"/>
    </row>
    <row r="17" spans="1:41" x14ac:dyDescent="0.25">
      <c r="B17" s="1"/>
      <c r="C17" s="10"/>
      <c r="D17" s="1"/>
      <c r="E17" s="1"/>
      <c r="F17" s="1"/>
      <c r="G17" s="1"/>
      <c r="H17" s="1"/>
      <c r="I17" s="1"/>
      <c r="J17" s="1"/>
      <c r="K17" s="10"/>
      <c r="L17" s="1"/>
      <c r="M17" s="1"/>
      <c r="N17" s="1"/>
      <c r="O17" s="1"/>
      <c r="P17" s="1"/>
      <c r="Q17" s="1"/>
      <c r="R17" s="1"/>
      <c r="S17" s="1"/>
      <c r="T17" s="1"/>
      <c r="U17" s="1"/>
      <c r="V17" s="1"/>
      <c r="W17" s="10"/>
      <c r="X17" s="1"/>
      <c r="Y17" s="1"/>
      <c r="Z17" s="1"/>
      <c r="AA17" s="1"/>
      <c r="AB17" s="1"/>
      <c r="AC17" s="1"/>
      <c r="AD17" s="1"/>
      <c r="AE17" s="1"/>
      <c r="AF17" s="1"/>
      <c r="AG17" s="1"/>
      <c r="AH17" s="1"/>
      <c r="AI17" s="1"/>
      <c r="AJ17" s="1"/>
      <c r="AK17" s="1"/>
      <c r="AL17" s="1"/>
      <c r="AM17" s="1"/>
      <c r="AN17" s="1"/>
      <c r="AO17" s="1"/>
    </row>
    <row r="18" spans="1:41" x14ac:dyDescent="0.25">
      <c r="B18" s="1"/>
      <c r="C18" s="10"/>
      <c r="D18" s="1"/>
      <c r="E18" s="1"/>
      <c r="F18" s="1"/>
      <c r="G18" s="1"/>
      <c r="H18" s="1"/>
      <c r="I18" s="1"/>
      <c r="J18" s="1"/>
      <c r="K18" s="10"/>
      <c r="L18" s="1"/>
      <c r="M18" s="1"/>
      <c r="N18" s="1"/>
      <c r="O18" s="1"/>
      <c r="P18" s="1"/>
      <c r="Q18" s="1"/>
      <c r="R18" s="1"/>
      <c r="S18" s="1"/>
      <c r="T18" s="1"/>
      <c r="U18" s="1"/>
      <c r="V18" s="1"/>
      <c r="W18" s="10"/>
      <c r="X18" s="1"/>
      <c r="Y18" s="1"/>
      <c r="Z18" s="1"/>
      <c r="AA18" s="1"/>
      <c r="AB18" s="1"/>
      <c r="AC18" s="1"/>
      <c r="AD18" s="1"/>
      <c r="AE18" s="1"/>
      <c r="AF18" s="1"/>
      <c r="AG18" s="1"/>
      <c r="AH18" s="1"/>
      <c r="AI18" s="1"/>
      <c r="AJ18" s="1"/>
      <c r="AK18" s="1"/>
      <c r="AL18" s="1"/>
      <c r="AM18" s="1"/>
      <c r="AN18" s="1"/>
      <c r="AO18" s="1"/>
    </row>
    <row r="19" spans="1:41" x14ac:dyDescent="0.25">
      <c r="B19" s="1"/>
      <c r="C19" s="10"/>
      <c r="D19" s="1"/>
      <c r="E19" s="1"/>
      <c r="F19" s="1"/>
      <c r="G19" s="1"/>
      <c r="H19" s="1"/>
      <c r="I19" s="1"/>
      <c r="J19" s="1"/>
      <c r="K19" s="10"/>
      <c r="L19" s="1"/>
      <c r="M19" s="1"/>
      <c r="N19" s="1"/>
      <c r="O19" s="1"/>
      <c r="P19" s="1"/>
      <c r="Q19" s="1"/>
      <c r="R19" s="1"/>
      <c r="S19" s="1"/>
      <c r="T19" s="1"/>
      <c r="U19" s="1"/>
      <c r="V19" s="1"/>
      <c r="W19" s="10"/>
      <c r="X19" s="1"/>
      <c r="Y19" s="1"/>
      <c r="Z19" s="1"/>
      <c r="AA19" s="1"/>
      <c r="AB19" s="1"/>
      <c r="AC19" s="1"/>
      <c r="AD19" s="1"/>
      <c r="AE19" s="1"/>
      <c r="AF19" s="1"/>
      <c r="AG19" s="1"/>
      <c r="AH19" s="1"/>
      <c r="AI19" s="1"/>
      <c r="AJ19" s="1"/>
      <c r="AK19" s="1"/>
      <c r="AL19" s="1"/>
      <c r="AM19" s="1"/>
      <c r="AN19" s="1"/>
      <c r="AO19" s="1"/>
    </row>
    <row r="20" spans="1:41" x14ac:dyDescent="0.25">
      <c r="B20" s="1"/>
      <c r="C20" s="10"/>
      <c r="D20" s="1"/>
      <c r="E20" s="1"/>
      <c r="F20" s="1"/>
      <c r="G20" s="1"/>
      <c r="H20" s="1"/>
      <c r="I20" s="1"/>
      <c r="J20" s="1"/>
      <c r="K20" s="10"/>
      <c r="L20" s="1"/>
      <c r="M20" s="1"/>
      <c r="N20" s="1"/>
      <c r="O20" s="1"/>
      <c r="P20" s="1"/>
      <c r="Q20" s="1"/>
      <c r="R20" s="1"/>
      <c r="S20" s="1"/>
      <c r="T20" s="1"/>
      <c r="U20" s="1"/>
      <c r="V20" s="1"/>
      <c r="W20" s="10"/>
      <c r="X20" s="1"/>
      <c r="Y20" s="1"/>
      <c r="Z20" s="1"/>
      <c r="AA20" s="1"/>
      <c r="AB20" s="1"/>
      <c r="AC20" s="1"/>
      <c r="AD20" s="1"/>
      <c r="AE20" s="1"/>
      <c r="AF20" s="1"/>
      <c r="AG20" s="1"/>
      <c r="AH20" s="1"/>
      <c r="AI20" s="1"/>
      <c r="AJ20" s="1"/>
      <c r="AK20" s="1"/>
      <c r="AL20" s="1"/>
      <c r="AM20" s="1"/>
      <c r="AN20" s="1"/>
      <c r="AO20" s="1"/>
    </row>
    <row r="21" spans="1:41" x14ac:dyDescent="0.25">
      <c r="B21" s="1"/>
      <c r="C21" s="10"/>
      <c r="D21" s="1"/>
      <c r="E21" s="1"/>
      <c r="F21" s="1"/>
      <c r="G21" s="1"/>
      <c r="H21" s="1"/>
      <c r="I21" s="1"/>
      <c r="J21" s="1"/>
      <c r="K21" s="10"/>
      <c r="L21" s="1"/>
      <c r="M21" s="1"/>
      <c r="N21" s="1"/>
      <c r="O21" s="1"/>
      <c r="P21" s="1"/>
      <c r="Q21" s="1"/>
      <c r="R21" s="1"/>
      <c r="S21" s="1"/>
      <c r="T21" s="1"/>
      <c r="U21" s="1"/>
      <c r="V21" s="1"/>
      <c r="W21" s="10"/>
      <c r="X21" s="1"/>
      <c r="Y21" s="1"/>
      <c r="Z21" s="1"/>
      <c r="AA21" s="1"/>
      <c r="AB21" s="1"/>
      <c r="AC21" s="1"/>
      <c r="AD21" s="1"/>
      <c r="AE21" s="1"/>
      <c r="AF21" s="1"/>
      <c r="AG21" s="1"/>
      <c r="AH21" s="1"/>
      <c r="AI21" s="1"/>
      <c r="AJ21" s="1"/>
      <c r="AK21" s="1"/>
      <c r="AL21" s="1"/>
      <c r="AM21" s="1"/>
      <c r="AN21" s="1"/>
      <c r="AO21" s="1"/>
    </row>
    <row r="22" spans="1:41" x14ac:dyDescent="0.25">
      <c r="B22" s="1"/>
      <c r="C22" s="10"/>
      <c r="D22" s="1"/>
      <c r="E22" s="1"/>
      <c r="F22" s="1"/>
      <c r="G22" s="1"/>
      <c r="H22" s="1"/>
      <c r="I22" s="1"/>
      <c r="J22" s="1"/>
      <c r="K22" s="10"/>
      <c r="L22" s="1"/>
      <c r="M22" s="1"/>
      <c r="N22" s="1"/>
      <c r="O22" s="1"/>
      <c r="P22" s="1"/>
      <c r="Q22" s="1"/>
      <c r="R22" s="1"/>
      <c r="S22" s="1"/>
      <c r="T22" s="1"/>
      <c r="U22" s="1"/>
      <c r="V22" s="1"/>
      <c r="W22" s="10"/>
      <c r="X22" s="1"/>
      <c r="Y22" s="1"/>
      <c r="Z22" s="1"/>
      <c r="AA22" s="1"/>
      <c r="AB22" s="1"/>
      <c r="AC22" s="1"/>
      <c r="AD22" s="1"/>
      <c r="AE22" s="1"/>
      <c r="AF22" s="1"/>
      <c r="AG22" s="1"/>
      <c r="AH22" s="1"/>
      <c r="AI22" s="1"/>
      <c r="AJ22" s="1"/>
      <c r="AK22" s="1"/>
      <c r="AL22" s="1"/>
      <c r="AM22" s="1"/>
      <c r="AN22" s="1"/>
      <c r="AO22" s="1"/>
    </row>
    <row r="23" spans="1:41" x14ac:dyDescent="0.25">
      <c r="A23" s="10"/>
      <c r="B23" s="1"/>
      <c r="C23" s="10"/>
      <c r="D23" s="1"/>
      <c r="E23" s="1"/>
      <c r="F23" s="1"/>
      <c r="G23" s="1"/>
      <c r="H23" s="1"/>
      <c r="I23" s="1"/>
      <c r="J23" s="1"/>
      <c r="K23" s="10"/>
      <c r="L23" s="1"/>
      <c r="M23" s="1"/>
      <c r="N23" s="1"/>
      <c r="O23" s="1"/>
      <c r="P23" s="1"/>
      <c r="Q23" s="1"/>
      <c r="R23" s="1"/>
      <c r="S23" s="1"/>
      <c r="T23" s="1"/>
      <c r="U23" s="1"/>
      <c r="V23" s="1"/>
      <c r="W23" s="10"/>
      <c r="X23" s="1"/>
      <c r="Y23" s="1"/>
      <c r="Z23" s="1"/>
      <c r="AA23" s="1"/>
      <c r="AB23" s="1"/>
      <c r="AC23" s="1"/>
      <c r="AD23" s="1"/>
      <c r="AE23" s="1"/>
      <c r="AF23" s="1"/>
      <c r="AG23" s="1"/>
      <c r="AH23" s="1"/>
      <c r="AI23" s="1"/>
      <c r="AJ23" s="1"/>
      <c r="AK23" s="1"/>
      <c r="AL23" s="1"/>
      <c r="AM23" s="1"/>
      <c r="AN23" s="1"/>
      <c r="AO23" s="1"/>
    </row>
    <row r="24" spans="1:41" x14ac:dyDescent="0.25">
      <c r="A24" s="10"/>
      <c r="B24" s="1"/>
      <c r="C24" s="10"/>
      <c r="D24" s="1"/>
      <c r="E24" s="1"/>
      <c r="F24" s="1"/>
      <c r="G24" s="1"/>
      <c r="H24" s="1"/>
      <c r="I24" s="1"/>
      <c r="J24" s="1"/>
      <c r="K24" s="10"/>
      <c r="L24" s="1"/>
      <c r="M24" s="1"/>
      <c r="N24" s="1"/>
      <c r="O24" s="1"/>
      <c r="P24" s="1"/>
      <c r="Q24" s="1"/>
      <c r="R24" s="1"/>
      <c r="S24" s="1"/>
      <c r="T24" s="1"/>
      <c r="U24" s="1"/>
      <c r="V24" s="1"/>
      <c r="W24" s="10"/>
      <c r="X24" s="1"/>
      <c r="Y24" s="1"/>
      <c r="Z24" s="1"/>
      <c r="AA24" s="1"/>
      <c r="AB24" s="1"/>
      <c r="AC24" s="1"/>
      <c r="AD24" s="1"/>
      <c r="AE24" s="1"/>
      <c r="AF24" s="1"/>
      <c r="AG24" s="1"/>
      <c r="AH24" s="1"/>
      <c r="AI24" s="1"/>
      <c r="AJ24" s="1"/>
      <c r="AK24" s="1"/>
      <c r="AL24" s="1"/>
      <c r="AM24" s="1"/>
      <c r="AN24" s="1"/>
      <c r="AO24" s="1"/>
    </row>
    <row r="25" spans="1:41" x14ac:dyDescent="0.25">
      <c r="L25" s="1"/>
      <c r="M25" s="1"/>
      <c r="N25" s="1"/>
      <c r="O25" s="1"/>
      <c r="P25" s="1"/>
      <c r="Q25" s="1"/>
      <c r="R25" s="1"/>
      <c r="S25" s="1"/>
      <c r="T25" s="1"/>
      <c r="U25" s="1"/>
      <c r="V25" s="1"/>
      <c r="W25" s="10"/>
      <c r="X25" s="1"/>
      <c r="Y25" s="1"/>
      <c r="Z25" s="1"/>
      <c r="AA25" s="1"/>
      <c r="AB25" s="1"/>
      <c r="AC25" s="1"/>
      <c r="AD25" s="1"/>
      <c r="AE25" s="1"/>
      <c r="AF25" s="1"/>
      <c r="AG25" s="1"/>
      <c r="AH25" s="1"/>
      <c r="AI25" s="1"/>
      <c r="AJ25" s="1"/>
      <c r="AK25" s="1"/>
      <c r="AL25" s="1"/>
      <c r="AM25" s="1"/>
      <c r="AN25" s="1"/>
      <c r="AO25" s="1"/>
    </row>
  </sheetData>
  <mergeCells count="8">
    <mergeCell ref="Q1:S1"/>
    <mergeCell ref="AC1:AE1"/>
    <mergeCell ref="AG1:AI1"/>
    <mergeCell ref="U1:W1"/>
    <mergeCell ref="Y1:AA1"/>
    <mergeCell ref="E1:G1"/>
    <mergeCell ref="I1:K1"/>
    <mergeCell ref="M1:O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Lista verificación</vt:lpstr>
      <vt:lpstr>Resumen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Puesto23</dc:creator>
  <cp:lastModifiedBy>Sherryl Viviana Campos Morales</cp:lastModifiedBy>
  <dcterms:created xsi:type="dcterms:W3CDTF">2019-03-05T20:04:15Z</dcterms:created>
  <dcterms:modified xsi:type="dcterms:W3CDTF">2020-06-09T03:14:51Z</dcterms:modified>
</cp:coreProperties>
</file>