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G:\Mi unidad\LAMRHI\Proyectos\ProyectoSanPablo\Informes\Informe final\Anexos\"/>
    </mc:Choice>
  </mc:AlternateContent>
  <xr:revisionPtr revIDLastSave="0" documentId="8_{6B1DB34B-B361-4BE0-9ED9-CD317C6F0108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Superficial 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4" i="1" l="1"/>
  <c r="AS30" i="1"/>
  <c r="AS29" i="1"/>
  <c r="AS28" i="1"/>
  <c r="AS27" i="1"/>
  <c r="AS26" i="1"/>
  <c r="AS25" i="1"/>
  <c r="AS24" i="1"/>
  <c r="AS23" i="1"/>
  <c r="H30" i="1" l="1"/>
  <c r="H29" i="1"/>
  <c r="H28" i="1"/>
  <c r="H27" i="1"/>
  <c r="H26" i="1"/>
  <c r="H25" i="1"/>
  <c r="H24" i="1"/>
  <c r="H23" i="1"/>
  <c r="BA30" i="1"/>
  <c r="BA29" i="1"/>
  <c r="BA28" i="1"/>
  <c r="BA27" i="1"/>
  <c r="BA26" i="1"/>
  <c r="BA25" i="1"/>
  <c r="BA24" i="1"/>
  <c r="BA23" i="1"/>
  <c r="AS22" i="1" l="1"/>
  <c r="AS21" i="1"/>
  <c r="AS20" i="1"/>
  <c r="AS19" i="1"/>
  <c r="AS18" i="1"/>
  <c r="AS17" i="1"/>
  <c r="AS16" i="1"/>
  <c r="AS15" i="1"/>
  <c r="BA15" i="1" l="1"/>
  <c r="BA16" i="1"/>
  <c r="BA17" i="1"/>
  <c r="BA18" i="1"/>
  <c r="BA19" i="1"/>
  <c r="BA20" i="1"/>
  <c r="BA21" i="1"/>
  <c r="BA22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BA3" i="1" l="1"/>
  <c r="BA4" i="1"/>
  <c r="BA5" i="1"/>
  <c r="BA6" i="1"/>
  <c r="BA7" i="1"/>
  <c r="BA8" i="1"/>
  <c r="BA9" i="1"/>
  <c r="BA10" i="1"/>
  <c r="BA11" i="1"/>
  <c r="BA12" i="1"/>
  <c r="BA13" i="1"/>
  <c r="BA14" i="1"/>
  <c r="BA2" i="1" l="1"/>
</calcChain>
</file>

<file path=xl/sharedStrings.xml><?xml version="1.0" encoding="utf-8"?>
<sst xmlns="http://schemas.openxmlformats.org/spreadsheetml/2006/main" count="437" uniqueCount="105">
  <si>
    <t>lluviosa</t>
  </si>
  <si>
    <t>Contaminación incipiente</t>
  </si>
  <si>
    <t>Contaminación moderada</t>
  </si>
  <si>
    <t>ll-s</t>
  </si>
  <si>
    <t>Puntaje -N-NH4+</t>
  </si>
  <si>
    <t>Puntaje-DBO</t>
  </si>
  <si>
    <t>Puntaje-PSO</t>
  </si>
  <si>
    <t>Escherichia coli (NMP/mL)</t>
  </si>
  <si>
    <t>Coliformes totales (NMP/mL)</t>
  </si>
  <si>
    <t>Calcio</t>
  </si>
  <si>
    <t>Potasio</t>
  </si>
  <si>
    <t>Magnesio</t>
  </si>
  <si>
    <t>Sodio</t>
  </si>
  <si>
    <t>Litio</t>
  </si>
  <si>
    <t xml:space="preserve">Sulfato </t>
  </si>
  <si>
    <t xml:space="preserve">Cloruro </t>
  </si>
  <si>
    <t>Bromuro</t>
  </si>
  <si>
    <t xml:space="preserve">Fluoruro </t>
  </si>
  <si>
    <t>P-PO43-</t>
  </si>
  <si>
    <t>N-NH4+</t>
  </si>
  <si>
    <t>DBO</t>
  </si>
  <si>
    <t>SDT</t>
  </si>
  <si>
    <t>ST</t>
  </si>
  <si>
    <t>Turbidez</t>
  </si>
  <si>
    <t>pH</t>
  </si>
  <si>
    <t>Conductividad</t>
  </si>
  <si>
    <t>PSO</t>
  </si>
  <si>
    <t>OD</t>
  </si>
  <si>
    <t>Muestra</t>
  </si>
  <si>
    <t>Muestreo</t>
  </si>
  <si>
    <t>Epoca</t>
  </si>
  <si>
    <t>Año</t>
  </si>
  <si>
    <t>Mes</t>
  </si>
  <si>
    <t>Día</t>
  </si>
  <si>
    <t>1-RB</t>
  </si>
  <si>
    <t>2-RB</t>
  </si>
  <si>
    <t>3-RB</t>
  </si>
  <si>
    <t>4-RB</t>
  </si>
  <si>
    <t>5-RB</t>
  </si>
  <si>
    <t>7-RB</t>
  </si>
  <si>
    <t>1-QG</t>
  </si>
  <si>
    <t>N.Org</t>
  </si>
  <si>
    <t>&lt;0,012</t>
  </si>
  <si>
    <t>&lt;0,47</t>
  </si>
  <si>
    <t>&lt;0,16</t>
  </si>
  <si>
    <t>&lt;0,79</t>
  </si>
  <si>
    <t>&lt;0,323</t>
  </si>
  <si>
    <t>ORP</t>
  </si>
  <si>
    <t>&lt;2</t>
  </si>
  <si>
    <t>Contaminación Severa</t>
  </si>
  <si>
    <t>Temperatura</t>
  </si>
  <si>
    <t>Buena</t>
  </si>
  <si>
    <t>Media</t>
  </si>
  <si>
    <t>Mala</t>
  </si>
  <si>
    <t>As(ug/L)</t>
  </si>
  <si>
    <t>Cd (ug/L)</t>
  </si>
  <si>
    <t>Pb (ug/L)</t>
  </si>
  <si>
    <t>MC</t>
  </si>
  <si>
    <t>RC</t>
  </si>
  <si>
    <t>s-ll</t>
  </si>
  <si>
    <t>Cr (ug/L)</t>
  </si>
  <si>
    <t xml:space="preserve"> &lt; 3,3</t>
  </si>
  <si>
    <t>&lt; 0,3</t>
  </si>
  <si>
    <t>&lt; 7,1</t>
  </si>
  <si>
    <t>&lt; 1</t>
  </si>
  <si>
    <t>Ni (ug/L)</t>
  </si>
  <si>
    <t>&lt; 2</t>
  </si>
  <si>
    <t>&lt; 4,0</t>
  </si>
  <si>
    <t>&lt; 13,5</t>
  </si>
  <si>
    <t>Cu (mg/L)</t>
  </si>
  <si>
    <t>Fe (mg/L)</t>
  </si>
  <si>
    <t>Mn (mg/L)</t>
  </si>
  <si>
    <t>Zn (mg/L)</t>
  </si>
  <si>
    <t>&lt;0.10</t>
  </si>
  <si>
    <t>&lt;0.25</t>
  </si>
  <si>
    <t>&lt;0.08</t>
  </si>
  <si>
    <t>TC (mg/L)</t>
  </si>
  <si>
    <t>TIC (mg/L)</t>
  </si>
  <si>
    <t>TOC (mg/L)</t>
  </si>
  <si>
    <t>A254nm (UA)</t>
  </si>
  <si>
    <t>SUVA (L/mg*m)</t>
  </si>
  <si>
    <t>&lt; 0,073</t>
  </si>
  <si>
    <t>&lt; 0,244</t>
  </si>
  <si>
    <t>&lt; 0,9</t>
  </si>
  <si>
    <t>NA</t>
  </si>
  <si>
    <t>&lt; 0,05</t>
  </si>
  <si>
    <t>&lt; 0,185</t>
  </si>
  <si>
    <t>&lt; 0,62</t>
  </si>
  <si>
    <t>&lt; 0,5</t>
  </si>
  <si>
    <t>&lt; 0,012</t>
  </si>
  <si>
    <t>&lt; 2,1</t>
  </si>
  <si>
    <t>Cambio T</t>
  </si>
  <si>
    <t>Indice BMWP-CR</t>
  </si>
  <si>
    <t>Calidad regular, eutrófica, contaminación moderada</t>
  </si>
  <si>
    <t>Calidad mala, contaminada</t>
  </si>
  <si>
    <t>s</t>
  </si>
  <si>
    <t>&lt; 0,095</t>
  </si>
  <si>
    <t>NO2-</t>
  </si>
  <si>
    <t>NO3-</t>
  </si>
  <si>
    <t>InterpretaciónICAH</t>
  </si>
  <si>
    <t>ICA-NSF</t>
  </si>
  <si>
    <t>InterpretaciónICANSF</t>
  </si>
  <si>
    <t>g</t>
  </si>
  <si>
    <t>Calidad buena, no contaminadas o no alteradas de manera sensible.</t>
  </si>
  <si>
    <t>Calidad mala,  muy contaminada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</si>
</sst>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b/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rgb="FF000000"/>
      </patternFill>
    </fill>
  </fills>
  <borders count="20">
    <border>
      <left/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/>
    <xf numFmtId="0" fontId="6" fillId="0" borderId="0"/>
  </cellStyleXfs>
  <cellXfs count="6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ill="1" applyBorder="1"/>
    <xf numFmtId="0" fontId="0" fillId="0" borderId="2" xfId="0" applyFill="1" applyBorder="1"/>
    <xf numFmtId="0" fontId="0" fillId="0" borderId="7" xfId="0" applyFill="1" applyBorder="1"/>
    <xf numFmtId="0" fontId="0" fillId="0" borderId="1" xfId="0" applyFill="1" applyBorder="1"/>
    <xf numFmtId="0" fontId="0" fillId="0" borderId="9" xfId="0" applyBorder="1"/>
    <xf numFmtId="0" fontId="0" fillId="0" borderId="10" xfId="0" applyFill="1" applyBorder="1"/>
    <xf numFmtId="0" fontId="0" fillId="0" borderId="4" xfId="0" applyFill="1" applyBorder="1"/>
    <xf numFmtId="0" fontId="0" fillId="0" borderId="6" xfId="0" applyFill="1" applyBorder="1"/>
    <xf numFmtId="0" fontId="0" fillId="0" borderId="0" xfId="0" applyFill="1"/>
    <xf numFmtId="0" fontId="0" fillId="0" borderId="3" xfId="0" applyFill="1" applyBorder="1"/>
    <xf numFmtId="0" fontId="0" fillId="0" borderId="5" xfId="0" applyFill="1" applyBorder="1"/>
    <xf numFmtId="0" fontId="0" fillId="0" borderId="8" xfId="0" applyFill="1" applyBorder="1"/>
    <xf numFmtId="0" fontId="0" fillId="0" borderId="11" xfId="0" applyBorder="1"/>
    <xf numFmtId="0" fontId="0" fillId="0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164" fontId="0" fillId="0" borderId="0" xfId="0" applyNumberFormat="1" applyFill="1" applyBorder="1"/>
    <xf numFmtId="2" fontId="0" fillId="0" borderId="0" xfId="0" applyNumberFormat="1" applyFill="1" applyBorder="1"/>
    <xf numFmtId="164" fontId="0" fillId="0" borderId="2" xfId="0" applyNumberFormat="1" applyFill="1" applyBorder="1"/>
    <xf numFmtId="2" fontId="0" fillId="0" borderId="2" xfId="0" applyNumberFormat="1" applyFill="1" applyBorder="1"/>
    <xf numFmtId="164" fontId="0" fillId="0" borderId="7" xfId="0" applyNumberFormat="1" applyFill="1" applyBorder="1"/>
    <xf numFmtId="2" fontId="0" fillId="0" borderId="7" xfId="0" applyNumberFormat="1" applyFill="1" applyBorder="1"/>
    <xf numFmtId="1" fontId="0" fillId="0" borderId="7" xfId="0" applyNumberFormat="1" applyFill="1" applyBorder="1"/>
    <xf numFmtId="1" fontId="0" fillId="0" borderId="0" xfId="0" applyNumberFormat="1" applyFill="1" applyBorder="1"/>
    <xf numFmtId="1" fontId="0" fillId="0" borderId="2" xfId="0" applyNumberFormat="1" applyFill="1" applyBorder="1"/>
    <xf numFmtId="0" fontId="0" fillId="0" borderId="12" xfId="0" applyFill="1" applyBorder="1"/>
    <xf numFmtId="165" fontId="0" fillId="0" borderId="0" xfId="0" applyNumberFormat="1" applyFill="1" applyBorder="1"/>
    <xf numFmtId="165" fontId="0" fillId="0" borderId="2" xfId="0" applyNumberFormat="1" applyFill="1" applyBorder="1"/>
    <xf numFmtId="166" fontId="0" fillId="0" borderId="0" xfId="0" applyNumberFormat="1" applyFill="1" applyBorder="1"/>
    <xf numFmtId="166" fontId="0" fillId="0" borderId="2" xfId="0" applyNumberFormat="1" applyFill="1" applyBorder="1"/>
    <xf numFmtId="0" fontId="4" fillId="0" borderId="0" xfId="0" applyFont="1" applyFill="1" applyBorder="1"/>
    <xf numFmtId="0" fontId="5" fillId="2" borderId="9" xfId="0" applyFont="1" applyFill="1" applyBorder="1"/>
    <xf numFmtId="0" fontId="5" fillId="3" borderId="9" xfId="0" applyFont="1" applyFill="1" applyBorder="1"/>
    <xf numFmtId="164" fontId="0" fillId="0" borderId="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13" xfId="0" applyFill="1" applyBorder="1"/>
    <xf numFmtId="0" fontId="0" fillId="0" borderId="13" xfId="0" applyBorder="1"/>
    <xf numFmtId="0" fontId="1" fillId="0" borderId="13" xfId="0" applyFont="1" applyBorder="1" applyAlignment="1"/>
    <xf numFmtId="0" fontId="1" fillId="0" borderId="9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9" xfId="0" applyFont="1" applyFill="1" applyBorder="1"/>
    <xf numFmtId="0" fontId="0" fillId="0" borderId="11" xfId="0" applyFill="1" applyBorder="1"/>
    <xf numFmtId="0" fontId="1" fillId="0" borderId="11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0" fillId="0" borderId="14" xfId="0" applyFill="1" applyBorder="1"/>
    <xf numFmtId="0" fontId="0" fillId="0" borderId="15" xfId="0" applyFill="1" applyBorder="1"/>
    <xf numFmtId="0" fontId="0" fillId="0" borderId="16" xfId="0" applyFill="1" applyBorder="1"/>
    <xf numFmtId="0" fontId="0" fillId="0" borderId="17" xfId="0" applyBorder="1"/>
    <xf numFmtId="0" fontId="0" fillId="0" borderId="17" xfId="0" applyFill="1" applyBorder="1"/>
    <xf numFmtId="0" fontId="1" fillId="0" borderId="17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0" fillId="0" borderId="18" xfId="0" applyFill="1" applyBorder="1"/>
    <xf numFmtId="0" fontId="3" fillId="0" borderId="19" xfId="0" applyFont="1" applyFill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4" fillId="4" borderId="9" xfId="0" applyFont="1" applyFill="1" applyBorder="1"/>
    <xf numFmtId="0" fontId="7" fillId="0" borderId="9" xfId="0" applyFont="1" applyBorder="1"/>
    <xf numFmtId="0" fontId="4" fillId="5" borderId="9" xfId="0" applyFont="1" applyFill="1" applyBorder="1"/>
    <xf numFmtId="0" fontId="4" fillId="6" borderId="9" xfId="0" applyFont="1" applyFill="1" applyBorder="1"/>
    <xf numFmtId="0" fontId="4" fillId="7" borderId="9" xfId="0" applyFont="1" applyFill="1" applyBorder="1"/>
    <xf numFmtId="0" fontId="8" fillId="5" borderId="9" xfId="0" applyFont="1" applyFill="1" applyBorder="1"/>
  </cellXfs>
  <cellStyles count="3">
    <cellStyle name="Normal" xfId="0" builtinId="0"/>
    <cellStyle name="Normal 2" xfId="1" xr:uid="{00000000-0005-0000-0000-000001000000}"/>
    <cellStyle name="Normal 4" xfId="2" xr:uid="{90331A3F-39DF-4D1E-8C30-9F6B79A3FA43}"/>
  </cellStyles>
  <dxfs count="20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00B050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00B050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-0.24994659260841701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0"/>
  <sheetViews>
    <sheetView tabSelected="1" zoomScale="75" zoomScaleNormal="75" workbookViewId="0">
      <selection activeCell="AU1" sqref="AU1"/>
    </sheetView>
  </sheetViews>
  <sheetFormatPr baseColWidth="10" defaultColWidth="11.42578125" defaultRowHeight="15" x14ac:dyDescent="0.25"/>
  <cols>
    <col min="7" max="43" width="11.42578125" style="10"/>
    <col min="44" max="44" width="14.42578125" style="10" customWidth="1"/>
    <col min="45" max="45" width="17" style="10" customWidth="1"/>
    <col min="46" max="46" width="27.28515625" style="10" bestFit="1" customWidth="1"/>
    <col min="47" max="47" width="24.28515625" style="10" bestFit="1" customWidth="1"/>
    <col min="48" max="49" width="11.42578125" style="10"/>
    <col min="50" max="50" width="12.140625" style="10" bestFit="1" customWidth="1"/>
    <col min="51" max="51" width="16.85546875" bestFit="1" customWidth="1"/>
    <col min="52" max="52" width="15.85546875" bestFit="1" customWidth="1"/>
    <col min="53" max="53" width="13" style="1" bestFit="1" customWidth="1"/>
    <col min="54" max="54" width="24" bestFit="1" customWidth="1"/>
    <col min="55" max="55" width="14.28515625" customWidth="1"/>
    <col min="56" max="56" width="26.5703125" customWidth="1"/>
  </cols>
  <sheetData>
    <row r="1" spans="1:59" ht="15.75" thickBot="1" x14ac:dyDescent="0.3">
      <c r="A1" t="s">
        <v>33</v>
      </c>
      <c r="B1" t="s">
        <v>32</v>
      </c>
      <c r="C1" t="s">
        <v>31</v>
      </c>
      <c r="D1" t="s">
        <v>30</v>
      </c>
      <c r="E1" t="s">
        <v>29</v>
      </c>
      <c r="F1" t="s">
        <v>28</v>
      </c>
      <c r="G1" s="10" t="s">
        <v>50</v>
      </c>
      <c r="H1" s="10" t="s">
        <v>91</v>
      </c>
      <c r="I1" s="10" t="s">
        <v>27</v>
      </c>
      <c r="J1" s="10" t="s">
        <v>26</v>
      </c>
      <c r="K1" s="10" t="s">
        <v>25</v>
      </c>
      <c r="L1" s="10" t="s">
        <v>24</v>
      </c>
      <c r="M1" s="10" t="s">
        <v>47</v>
      </c>
      <c r="N1" s="10" t="s">
        <v>23</v>
      </c>
      <c r="O1" s="10" t="s">
        <v>22</v>
      </c>
      <c r="P1" s="10" t="s">
        <v>21</v>
      </c>
      <c r="Q1" s="10" t="s">
        <v>20</v>
      </c>
      <c r="R1" s="10" t="s">
        <v>19</v>
      </c>
      <c r="S1" s="10" t="s">
        <v>97</v>
      </c>
      <c r="T1" s="10" t="s">
        <v>41</v>
      </c>
      <c r="U1" s="10" t="s">
        <v>18</v>
      </c>
      <c r="V1" s="10" t="s">
        <v>17</v>
      </c>
      <c r="W1" s="10" t="s">
        <v>16</v>
      </c>
      <c r="X1" s="10" t="s">
        <v>15</v>
      </c>
      <c r="Y1" s="10" t="s">
        <v>98</v>
      </c>
      <c r="Z1" s="10" t="s">
        <v>14</v>
      </c>
      <c r="AA1" s="10" t="s">
        <v>13</v>
      </c>
      <c r="AB1" s="10" t="s">
        <v>12</v>
      </c>
      <c r="AC1" s="10" t="s">
        <v>11</v>
      </c>
      <c r="AD1" s="10" t="s">
        <v>10</v>
      </c>
      <c r="AE1" s="10" t="s">
        <v>9</v>
      </c>
      <c r="AF1" s="10" t="s">
        <v>54</v>
      </c>
      <c r="AG1" s="10" t="s">
        <v>55</v>
      </c>
      <c r="AH1" s="10" t="s">
        <v>56</v>
      </c>
      <c r="AI1" s="10" t="s">
        <v>60</v>
      </c>
      <c r="AJ1" s="10" t="s">
        <v>65</v>
      </c>
      <c r="AK1" t="s">
        <v>69</v>
      </c>
      <c r="AL1" t="s">
        <v>70</v>
      </c>
      <c r="AM1" t="s">
        <v>71</v>
      </c>
      <c r="AN1" t="s">
        <v>72</v>
      </c>
      <c r="AO1" s="10" t="s">
        <v>76</v>
      </c>
      <c r="AP1" s="10" t="s">
        <v>77</v>
      </c>
      <c r="AQ1" s="10" t="s">
        <v>78</v>
      </c>
      <c r="AR1" s="10" t="s">
        <v>79</v>
      </c>
      <c r="AS1" s="10" t="s">
        <v>80</v>
      </c>
      <c r="AT1" s="10" t="s">
        <v>8</v>
      </c>
      <c r="AU1" s="10" t="s">
        <v>7</v>
      </c>
      <c r="AX1" s="37" t="s">
        <v>6</v>
      </c>
      <c r="AY1" s="38" t="s">
        <v>5</v>
      </c>
      <c r="AZ1" s="38" t="s">
        <v>4</v>
      </c>
      <c r="BA1" s="39" t="s">
        <v>102</v>
      </c>
      <c r="BB1" s="39" t="s">
        <v>99</v>
      </c>
      <c r="BC1" s="39" t="s">
        <v>100</v>
      </c>
      <c r="BD1" s="39" t="s">
        <v>101</v>
      </c>
      <c r="BE1" s="32" t="s">
        <v>92</v>
      </c>
      <c r="BF1" s="39" t="s">
        <v>101</v>
      </c>
    </row>
    <row r="2" spans="1:59" s="10" customFormat="1" ht="18" customHeight="1" x14ac:dyDescent="0.25">
      <c r="A2" s="13">
        <v>16</v>
      </c>
      <c r="B2" s="4">
        <v>10</v>
      </c>
      <c r="C2" s="4">
        <v>2018</v>
      </c>
      <c r="D2" s="4" t="s">
        <v>0</v>
      </c>
      <c r="E2" s="4">
        <v>1</v>
      </c>
      <c r="F2" s="4" t="s">
        <v>34</v>
      </c>
      <c r="G2" s="4">
        <v>18.850000000000001</v>
      </c>
      <c r="H2" s="4">
        <f t="shared" ref="H2:H7" si="0">G2-$G$2</f>
        <v>0</v>
      </c>
      <c r="I2" s="4">
        <v>8.02</v>
      </c>
      <c r="J2" s="4">
        <v>85.95</v>
      </c>
      <c r="K2" s="4">
        <v>103.5</v>
      </c>
      <c r="L2" s="4">
        <v>8.06</v>
      </c>
      <c r="M2" s="4">
        <v>168.5</v>
      </c>
      <c r="N2" s="4">
        <v>12.96</v>
      </c>
      <c r="O2" s="24">
        <v>76.5</v>
      </c>
      <c r="P2" s="4">
        <v>84.5</v>
      </c>
      <c r="Q2" s="4" t="s">
        <v>48</v>
      </c>
      <c r="R2" s="4" t="s">
        <v>43</v>
      </c>
      <c r="S2" s="4" t="s">
        <v>44</v>
      </c>
      <c r="T2" s="4">
        <v>2.76</v>
      </c>
      <c r="U2" s="22">
        <v>0.13919999999999999</v>
      </c>
      <c r="V2" s="4" t="s">
        <v>46</v>
      </c>
      <c r="W2" s="4" t="s">
        <v>45</v>
      </c>
      <c r="X2" s="4">
        <v>3.16</v>
      </c>
      <c r="Y2" s="23">
        <v>3.72</v>
      </c>
      <c r="Z2" s="23">
        <v>3.49</v>
      </c>
      <c r="AA2" s="15" t="s">
        <v>42</v>
      </c>
      <c r="AB2" s="15">
        <v>4.1790000000000003</v>
      </c>
      <c r="AC2" s="4">
        <v>1.7090000000000001</v>
      </c>
      <c r="AD2" s="4">
        <v>3.13</v>
      </c>
      <c r="AE2" s="4">
        <v>7.1210000000000004</v>
      </c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>
        <v>127530</v>
      </c>
      <c r="AU2" s="9">
        <v>23050</v>
      </c>
      <c r="AX2" s="27">
        <v>2</v>
      </c>
      <c r="AY2" s="14">
        <v>1</v>
      </c>
      <c r="AZ2" s="43">
        <v>1</v>
      </c>
      <c r="BA2" s="44">
        <f>SUM(AX2:AZ2)</f>
        <v>4</v>
      </c>
      <c r="BB2" s="45" t="s">
        <v>1</v>
      </c>
      <c r="BC2" s="44">
        <v>74</v>
      </c>
      <c r="BD2" s="45" t="s">
        <v>51</v>
      </c>
      <c r="BE2" s="43"/>
      <c r="BF2" s="43"/>
      <c r="BG2" s="46"/>
    </row>
    <row r="3" spans="1:59" s="10" customFormat="1" ht="18" customHeight="1" x14ac:dyDescent="0.25">
      <c r="A3" s="12">
        <v>16</v>
      </c>
      <c r="B3" s="2">
        <v>10</v>
      </c>
      <c r="C3" s="2">
        <v>2018</v>
      </c>
      <c r="D3" s="2" t="s">
        <v>0</v>
      </c>
      <c r="E3" s="2">
        <v>1</v>
      </c>
      <c r="F3" s="2" t="s">
        <v>35</v>
      </c>
      <c r="G3" s="2">
        <v>19.350000000000001</v>
      </c>
      <c r="H3" s="2">
        <f t="shared" si="0"/>
        <v>0.5</v>
      </c>
      <c r="I3" s="2">
        <v>7.92</v>
      </c>
      <c r="J3" s="2">
        <v>85.85</v>
      </c>
      <c r="K3" s="2">
        <v>85.5</v>
      </c>
      <c r="L3" s="2">
        <v>7.59</v>
      </c>
      <c r="M3" s="2">
        <v>194.5</v>
      </c>
      <c r="N3" s="2">
        <v>17.77</v>
      </c>
      <c r="O3" s="25">
        <v>87</v>
      </c>
      <c r="P3" s="2">
        <v>47.5</v>
      </c>
      <c r="Q3" s="19">
        <v>3.4</v>
      </c>
      <c r="R3" s="2" t="s">
        <v>43</v>
      </c>
      <c r="S3" s="2" t="s">
        <v>44</v>
      </c>
      <c r="T3" s="2">
        <v>2.89</v>
      </c>
      <c r="U3" s="18">
        <v>0.11600000000000001</v>
      </c>
      <c r="V3" s="2" t="s">
        <v>46</v>
      </c>
      <c r="W3" s="2" t="s">
        <v>45</v>
      </c>
      <c r="X3" s="2">
        <v>3.27</v>
      </c>
      <c r="Y3" s="19">
        <v>4.16</v>
      </c>
      <c r="Z3" s="19">
        <v>5.14</v>
      </c>
      <c r="AA3" s="16" t="s">
        <v>42</v>
      </c>
      <c r="AB3" s="16">
        <v>5.4240000000000004</v>
      </c>
      <c r="AC3" s="2">
        <v>1.91</v>
      </c>
      <c r="AD3" s="2">
        <v>2.88</v>
      </c>
      <c r="AE3" s="2">
        <v>8.3330000000000002</v>
      </c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>
        <v>169020</v>
      </c>
      <c r="AU3" s="8">
        <v>169020</v>
      </c>
      <c r="AX3" s="7">
        <v>2</v>
      </c>
      <c r="AY3" s="6">
        <v>2</v>
      </c>
      <c r="AZ3" s="36">
        <v>1</v>
      </c>
      <c r="BA3" s="40">
        <f t="shared" ref="BA3:BA22" si="1">SUM(AX3:AZ3)</f>
        <v>5</v>
      </c>
      <c r="BB3" s="41" t="s">
        <v>1</v>
      </c>
      <c r="BC3" s="40">
        <v>70</v>
      </c>
      <c r="BD3" s="41" t="s">
        <v>51</v>
      </c>
      <c r="BE3" s="36"/>
      <c r="BF3" s="36"/>
      <c r="BG3" s="47"/>
    </row>
    <row r="4" spans="1:59" s="10" customFormat="1" ht="18" customHeight="1" x14ac:dyDescent="0.25">
      <c r="A4" s="12">
        <v>16</v>
      </c>
      <c r="B4" s="2">
        <v>10</v>
      </c>
      <c r="C4" s="2">
        <v>2018</v>
      </c>
      <c r="D4" s="2" t="s">
        <v>0</v>
      </c>
      <c r="E4" s="2">
        <v>1</v>
      </c>
      <c r="F4" s="2" t="s">
        <v>36</v>
      </c>
      <c r="G4" s="2">
        <v>19.350000000000001</v>
      </c>
      <c r="H4" s="2">
        <f t="shared" si="0"/>
        <v>0.5</v>
      </c>
      <c r="I4" s="2">
        <v>7.74</v>
      </c>
      <c r="J4" s="2">
        <v>83.95</v>
      </c>
      <c r="K4" s="2">
        <v>102</v>
      </c>
      <c r="L4" s="2">
        <v>6.72</v>
      </c>
      <c r="M4" s="2">
        <v>210.5</v>
      </c>
      <c r="N4" s="2">
        <v>14.34</v>
      </c>
      <c r="O4" s="25">
        <v>105.5</v>
      </c>
      <c r="P4" s="2">
        <v>57.5</v>
      </c>
      <c r="Q4" s="19">
        <v>2.98</v>
      </c>
      <c r="R4" s="19">
        <v>1.909610952806893</v>
      </c>
      <c r="S4" s="2" t="s">
        <v>44</v>
      </c>
      <c r="T4" s="2">
        <v>2.89</v>
      </c>
      <c r="U4" s="18">
        <v>0.156</v>
      </c>
      <c r="V4" s="2" t="s">
        <v>46</v>
      </c>
      <c r="W4" s="2" t="s">
        <v>45</v>
      </c>
      <c r="X4" s="2">
        <v>35.06</v>
      </c>
      <c r="Y4" s="19">
        <v>8.1</v>
      </c>
      <c r="Z4" s="19">
        <v>21.15</v>
      </c>
      <c r="AA4" s="16" t="s">
        <v>42</v>
      </c>
      <c r="AB4" s="16">
        <v>12.693</v>
      </c>
      <c r="AC4" s="2">
        <v>2.6749999999999998</v>
      </c>
      <c r="AD4" s="2">
        <v>3.01</v>
      </c>
      <c r="AE4" s="2">
        <v>11.083</v>
      </c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>
        <v>21590</v>
      </c>
      <c r="AU4" s="8">
        <v>16900</v>
      </c>
      <c r="AX4" s="7">
        <v>2</v>
      </c>
      <c r="AY4" s="6">
        <v>2</v>
      </c>
      <c r="AZ4" s="36">
        <v>3</v>
      </c>
      <c r="BA4" s="40">
        <f t="shared" si="1"/>
        <v>7</v>
      </c>
      <c r="BB4" s="41" t="s">
        <v>2</v>
      </c>
      <c r="BC4" s="40">
        <v>68</v>
      </c>
      <c r="BD4" s="41" t="s">
        <v>52</v>
      </c>
      <c r="BE4" s="36"/>
      <c r="BF4" s="36"/>
      <c r="BG4" s="47"/>
    </row>
    <row r="5" spans="1:59" s="10" customFormat="1" x14ac:dyDescent="0.25">
      <c r="A5" s="12">
        <v>16</v>
      </c>
      <c r="B5" s="2">
        <v>10</v>
      </c>
      <c r="C5" s="2">
        <v>2018</v>
      </c>
      <c r="D5" s="2" t="s">
        <v>0</v>
      </c>
      <c r="E5" s="2">
        <v>1</v>
      </c>
      <c r="F5" s="2" t="s">
        <v>37</v>
      </c>
      <c r="G5" s="2">
        <v>19.850000000000001</v>
      </c>
      <c r="H5" s="2">
        <f t="shared" si="0"/>
        <v>1</v>
      </c>
      <c r="I5" s="2">
        <v>7.88</v>
      </c>
      <c r="J5" s="2">
        <v>86.45</v>
      </c>
      <c r="K5" s="2">
        <v>138.5</v>
      </c>
      <c r="L5" s="2">
        <v>6.67</v>
      </c>
      <c r="M5" s="2">
        <v>220</v>
      </c>
      <c r="N5" s="2">
        <v>15.28</v>
      </c>
      <c r="O5" s="25">
        <v>115</v>
      </c>
      <c r="P5" s="2">
        <v>77.5</v>
      </c>
      <c r="Q5" s="19">
        <v>4.2699999999999996</v>
      </c>
      <c r="R5" s="2" t="s">
        <v>43</v>
      </c>
      <c r="S5" s="2" t="s">
        <v>44</v>
      </c>
      <c r="T5" s="2">
        <v>7.88</v>
      </c>
      <c r="U5" s="18">
        <v>0.15079999999999999</v>
      </c>
      <c r="V5" s="2" t="s">
        <v>46</v>
      </c>
      <c r="W5" s="2" t="s">
        <v>45</v>
      </c>
      <c r="X5" s="2">
        <v>5.12</v>
      </c>
      <c r="Y5" s="19">
        <v>8.94</v>
      </c>
      <c r="Z5" s="19">
        <v>7.54</v>
      </c>
      <c r="AA5" s="16" t="s">
        <v>42</v>
      </c>
      <c r="AB5" s="16">
        <v>7.7990000000000004</v>
      </c>
      <c r="AC5" s="2">
        <v>3.266</v>
      </c>
      <c r="AD5" s="2">
        <v>3.17</v>
      </c>
      <c r="AE5" s="2">
        <v>12.409000000000001</v>
      </c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>
        <v>327200</v>
      </c>
      <c r="AU5" s="8">
        <v>127530</v>
      </c>
      <c r="AX5" s="7">
        <v>2</v>
      </c>
      <c r="AY5" s="6">
        <v>2</v>
      </c>
      <c r="AZ5" s="36">
        <v>1</v>
      </c>
      <c r="BA5" s="40">
        <f t="shared" si="1"/>
        <v>5</v>
      </c>
      <c r="BB5" s="41" t="s">
        <v>1</v>
      </c>
      <c r="BC5" s="40">
        <v>66</v>
      </c>
      <c r="BD5" s="41" t="s">
        <v>52</v>
      </c>
      <c r="BE5" s="36"/>
      <c r="BF5" s="36"/>
      <c r="BG5" s="47"/>
    </row>
    <row r="6" spans="1:59" s="10" customFormat="1" x14ac:dyDescent="0.25">
      <c r="A6" s="12">
        <v>16</v>
      </c>
      <c r="B6" s="2">
        <v>10</v>
      </c>
      <c r="C6" s="2">
        <v>2018</v>
      </c>
      <c r="D6" s="2" t="s">
        <v>0</v>
      </c>
      <c r="E6" s="2">
        <v>1</v>
      </c>
      <c r="F6" s="2" t="s">
        <v>38</v>
      </c>
      <c r="G6" s="2">
        <v>20</v>
      </c>
      <c r="H6" s="2">
        <f t="shared" si="0"/>
        <v>1.1499999999999986</v>
      </c>
      <c r="I6" s="2">
        <v>7.89</v>
      </c>
      <c r="J6" s="2">
        <v>86.8</v>
      </c>
      <c r="K6" s="2">
        <v>123.5</v>
      </c>
      <c r="L6" s="2">
        <v>6.82</v>
      </c>
      <c r="M6" s="2">
        <v>166</v>
      </c>
      <c r="N6" s="2">
        <v>17.78</v>
      </c>
      <c r="O6" s="25">
        <v>122</v>
      </c>
      <c r="P6" s="2">
        <v>69</v>
      </c>
      <c r="Q6" s="19">
        <v>3.38</v>
      </c>
      <c r="R6" s="2" t="s">
        <v>43</v>
      </c>
      <c r="S6" s="2" t="s">
        <v>44</v>
      </c>
      <c r="T6" s="2">
        <v>9.86</v>
      </c>
      <c r="U6" s="18">
        <v>0.186</v>
      </c>
      <c r="V6" s="2" t="s">
        <v>46</v>
      </c>
      <c r="W6" s="2" t="s">
        <v>45</v>
      </c>
      <c r="X6" s="2">
        <v>4.7</v>
      </c>
      <c r="Y6" s="19">
        <v>8.5299999999999994</v>
      </c>
      <c r="Z6" s="19">
        <v>7.2</v>
      </c>
      <c r="AA6" s="16" t="s">
        <v>42</v>
      </c>
      <c r="AB6" s="16">
        <v>7.2039999999999997</v>
      </c>
      <c r="AC6" s="2">
        <v>3.2829999999999999</v>
      </c>
      <c r="AD6" s="2">
        <v>3.17</v>
      </c>
      <c r="AE6" s="2">
        <v>12.507999999999999</v>
      </c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>
        <v>77970</v>
      </c>
      <c r="AU6" s="8">
        <v>49220</v>
      </c>
      <c r="AX6" s="7">
        <v>2</v>
      </c>
      <c r="AY6" s="6">
        <v>2</v>
      </c>
      <c r="AZ6" s="36">
        <v>1</v>
      </c>
      <c r="BA6" s="40">
        <f t="shared" si="1"/>
        <v>5</v>
      </c>
      <c r="BB6" s="41" t="s">
        <v>1</v>
      </c>
      <c r="BC6" s="40">
        <v>67</v>
      </c>
      <c r="BD6" s="41" t="s">
        <v>52</v>
      </c>
      <c r="BE6" s="36"/>
      <c r="BF6" s="36"/>
      <c r="BG6" s="47"/>
    </row>
    <row r="7" spans="1:59" s="10" customFormat="1" ht="15.75" thickBot="1" x14ac:dyDescent="0.3">
      <c r="A7" s="11">
        <v>66</v>
      </c>
      <c r="B7" s="3">
        <v>10</v>
      </c>
      <c r="C7" s="3">
        <v>2018</v>
      </c>
      <c r="D7" s="3" t="s">
        <v>0</v>
      </c>
      <c r="E7" s="3">
        <v>1</v>
      </c>
      <c r="F7" s="3" t="s">
        <v>39</v>
      </c>
      <c r="G7" s="3">
        <v>19.95</v>
      </c>
      <c r="H7" s="3">
        <f t="shared" si="0"/>
        <v>1.0999999999999979</v>
      </c>
      <c r="I7" s="3">
        <v>7.85</v>
      </c>
      <c r="J7" s="3">
        <v>86.1</v>
      </c>
      <c r="K7" s="3">
        <v>141</v>
      </c>
      <c r="L7" s="3">
        <v>6.96</v>
      </c>
      <c r="M7" s="3">
        <v>181.5</v>
      </c>
      <c r="N7" s="3">
        <v>21.5</v>
      </c>
      <c r="O7" s="26">
        <v>135.5</v>
      </c>
      <c r="P7" s="3">
        <v>79</v>
      </c>
      <c r="Q7" s="21">
        <v>5.66</v>
      </c>
      <c r="R7" s="21">
        <v>0.52293189736618029</v>
      </c>
      <c r="S7" s="21">
        <v>0.25716137780466264</v>
      </c>
      <c r="T7" s="3">
        <v>17.21</v>
      </c>
      <c r="U7" s="20">
        <v>0.2334</v>
      </c>
      <c r="V7" s="3" t="s">
        <v>46</v>
      </c>
      <c r="W7" s="3" t="s">
        <v>45</v>
      </c>
      <c r="X7" s="3">
        <v>5.49</v>
      </c>
      <c r="Y7" s="21">
        <v>7.9</v>
      </c>
      <c r="Z7" s="21">
        <v>12.72</v>
      </c>
      <c r="AA7" s="17" t="s">
        <v>42</v>
      </c>
      <c r="AB7" s="17">
        <v>10.129</v>
      </c>
      <c r="AC7" s="3">
        <v>3.4319999999999999</v>
      </c>
      <c r="AD7" s="3">
        <v>3.48</v>
      </c>
      <c r="AE7" s="3">
        <v>13.233000000000001</v>
      </c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>
        <v>49220</v>
      </c>
      <c r="AU7" s="5">
        <v>32820</v>
      </c>
      <c r="AX7" s="7">
        <v>2</v>
      </c>
      <c r="AY7" s="6">
        <v>2</v>
      </c>
      <c r="AZ7" s="36">
        <v>2</v>
      </c>
      <c r="BA7" s="40">
        <f t="shared" si="1"/>
        <v>6</v>
      </c>
      <c r="BB7" s="41" t="s">
        <v>1</v>
      </c>
      <c r="BC7" s="40">
        <v>66</v>
      </c>
      <c r="BD7" s="41" t="s">
        <v>52</v>
      </c>
      <c r="BE7" s="36"/>
      <c r="BF7" s="36"/>
      <c r="BG7" s="47"/>
    </row>
    <row r="8" spans="1:59" s="10" customFormat="1" ht="19.5" customHeight="1" x14ac:dyDescent="0.25">
      <c r="A8" s="13">
        <v>4</v>
      </c>
      <c r="B8" s="4">
        <v>12</v>
      </c>
      <c r="C8" s="4">
        <v>2018</v>
      </c>
      <c r="D8" s="4" t="s">
        <v>3</v>
      </c>
      <c r="E8" s="4">
        <v>2</v>
      </c>
      <c r="F8" s="4" t="s">
        <v>34</v>
      </c>
      <c r="G8" s="4">
        <v>17.7</v>
      </c>
      <c r="H8" s="4">
        <f>G8-$G$8</f>
        <v>0</v>
      </c>
      <c r="I8" s="4">
        <v>7.68</v>
      </c>
      <c r="J8" s="4">
        <v>80.45</v>
      </c>
      <c r="K8" s="4">
        <v>130.5</v>
      </c>
      <c r="L8" s="4">
        <v>7.52</v>
      </c>
      <c r="M8" s="4">
        <v>126.5</v>
      </c>
      <c r="N8" s="4">
        <v>4</v>
      </c>
      <c r="O8" s="24">
        <v>144.5</v>
      </c>
      <c r="P8" s="4">
        <v>73</v>
      </c>
      <c r="Q8" s="4">
        <v>1.82</v>
      </c>
      <c r="R8" s="4" t="s">
        <v>43</v>
      </c>
      <c r="S8" s="4" t="s">
        <v>44</v>
      </c>
      <c r="T8" s="4">
        <v>1.84</v>
      </c>
      <c r="U8" s="22">
        <v>0.1779</v>
      </c>
      <c r="V8" s="4" t="s">
        <v>46</v>
      </c>
      <c r="W8" s="4" t="s">
        <v>45</v>
      </c>
      <c r="X8" s="4">
        <v>5.36</v>
      </c>
      <c r="Y8" s="23">
        <v>8.81</v>
      </c>
      <c r="Z8" s="23">
        <v>8.1</v>
      </c>
      <c r="AA8" s="15" t="s">
        <v>42</v>
      </c>
      <c r="AB8" s="15">
        <v>10.095000000000001</v>
      </c>
      <c r="AC8" s="4">
        <v>2.7309999999999999</v>
      </c>
      <c r="AD8" s="4">
        <v>3.81</v>
      </c>
      <c r="AE8" s="4">
        <v>10.842000000000001</v>
      </c>
      <c r="AF8" s="4" t="s">
        <v>61</v>
      </c>
      <c r="AG8" s="4" t="s">
        <v>62</v>
      </c>
      <c r="AH8" s="4" t="s">
        <v>63</v>
      </c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>
        <v>49220</v>
      </c>
      <c r="AU8" s="9">
        <v>16900</v>
      </c>
      <c r="AX8" s="7">
        <v>2</v>
      </c>
      <c r="AY8" s="6">
        <v>1</v>
      </c>
      <c r="AZ8" s="36">
        <v>1</v>
      </c>
      <c r="BA8" s="40">
        <f t="shared" si="1"/>
        <v>4</v>
      </c>
      <c r="BB8" s="41" t="s">
        <v>1</v>
      </c>
      <c r="BC8" s="40">
        <v>72</v>
      </c>
      <c r="BD8" s="41" t="s">
        <v>51</v>
      </c>
      <c r="BE8" s="36"/>
      <c r="BF8" s="36"/>
      <c r="BG8" s="47"/>
    </row>
    <row r="9" spans="1:59" s="10" customFormat="1" x14ac:dyDescent="0.25">
      <c r="A9" s="12">
        <v>4</v>
      </c>
      <c r="B9" s="2">
        <v>12</v>
      </c>
      <c r="C9" s="2">
        <v>2018</v>
      </c>
      <c r="D9" s="2" t="s">
        <v>3</v>
      </c>
      <c r="E9" s="2">
        <v>2</v>
      </c>
      <c r="F9" s="2" t="s">
        <v>35</v>
      </c>
      <c r="G9" s="2">
        <v>17.850000000000001</v>
      </c>
      <c r="H9" s="2">
        <f t="shared" ref="H9:H14" si="2">G9-$G$8</f>
        <v>0.15000000000000213</v>
      </c>
      <c r="I9" s="2">
        <v>7.74</v>
      </c>
      <c r="J9" s="2">
        <v>81.400000000000006</v>
      </c>
      <c r="K9" s="2">
        <v>139.5</v>
      </c>
      <c r="L9" s="2">
        <v>6.94</v>
      </c>
      <c r="M9" s="2">
        <v>179.5</v>
      </c>
      <c r="N9" s="2">
        <v>4.29</v>
      </c>
      <c r="O9" s="25">
        <v>121.5</v>
      </c>
      <c r="P9" s="2">
        <v>78.5</v>
      </c>
      <c r="Q9" s="2">
        <v>1.95</v>
      </c>
      <c r="R9" s="2" t="s">
        <v>43</v>
      </c>
      <c r="S9" s="2" t="s">
        <v>44</v>
      </c>
      <c r="T9" s="2">
        <v>1.84</v>
      </c>
      <c r="U9" s="18">
        <v>0.17660000000000001</v>
      </c>
      <c r="V9" s="2" t="s">
        <v>46</v>
      </c>
      <c r="W9" s="2" t="s">
        <v>45</v>
      </c>
      <c r="X9" s="2">
        <v>5.07</v>
      </c>
      <c r="Y9" s="19">
        <v>7.21</v>
      </c>
      <c r="Z9" s="19">
        <v>11.72</v>
      </c>
      <c r="AA9" s="16" t="s">
        <v>42</v>
      </c>
      <c r="AB9" s="16">
        <v>10.326000000000001</v>
      </c>
      <c r="AC9" s="2">
        <v>2.5579999999999998</v>
      </c>
      <c r="AD9" s="2">
        <v>3.46</v>
      </c>
      <c r="AE9" s="2">
        <v>10.693</v>
      </c>
      <c r="AF9" s="2" t="s">
        <v>61</v>
      </c>
      <c r="AG9" s="2" t="s">
        <v>62</v>
      </c>
      <c r="AH9" s="2" t="s">
        <v>63</v>
      </c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>
        <v>12750</v>
      </c>
      <c r="AU9" s="8">
        <v>12750</v>
      </c>
      <c r="AX9" s="7">
        <v>2</v>
      </c>
      <c r="AY9" s="6">
        <v>1</v>
      </c>
      <c r="AZ9" s="36">
        <v>1</v>
      </c>
      <c r="BA9" s="40">
        <f t="shared" si="1"/>
        <v>4</v>
      </c>
      <c r="BB9" s="41" t="s">
        <v>1</v>
      </c>
      <c r="BC9" s="40">
        <v>72</v>
      </c>
      <c r="BD9" s="41" t="s">
        <v>51</v>
      </c>
      <c r="BE9" s="36"/>
      <c r="BF9" s="36"/>
      <c r="BG9" s="47"/>
    </row>
    <row r="10" spans="1:59" s="10" customFormat="1" ht="18" customHeight="1" x14ac:dyDescent="0.25">
      <c r="A10" s="12">
        <v>4</v>
      </c>
      <c r="B10" s="2">
        <v>12</v>
      </c>
      <c r="C10" s="2">
        <v>2018</v>
      </c>
      <c r="D10" s="2" t="s">
        <v>3</v>
      </c>
      <c r="E10" s="2">
        <v>2</v>
      </c>
      <c r="F10" s="2" t="s">
        <v>36</v>
      </c>
      <c r="G10" s="2">
        <v>18.95</v>
      </c>
      <c r="H10" s="2">
        <f t="shared" si="2"/>
        <v>1.25</v>
      </c>
      <c r="I10" s="2">
        <v>6.77</v>
      </c>
      <c r="J10" s="2">
        <v>72.650000000000006</v>
      </c>
      <c r="K10" s="2">
        <v>174.5</v>
      </c>
      <c r="L10" s="2">
        <v>6.64</v>
      </c>
      <c r="M10" s="2">
        <v>191.5</v>
      </c>
      <c r="N10" s="2">
        <v>4.5999999999999996</v>
      </c>
      <c r="O10" s="25">
        <v>144.5</v>
      </c>
      <c r="P10" s="2">
        <v>97.5</v>
      </c>
      <c r="Q10" s="2">
        <v>4.7699999999999996</v>
      </c>
      <c r="R10" s="2" t="s">
        <v>43</v>
      </c>
      <c r="S10" s="2" t="s">
        <v>44</v>
      </c>
      <c r="T10" s="2">
        <v>2.1</v>
      </c>
      <c r="U10" s="18">
        <v>0.16600000000000001</v>
      </c>
      <c r="V10" s="2" t="s">
        <v>46</v>
      </c>
      <c r="W10" s="2" t="s">
        <v>45</v>
      </c>
      <c r="X10" s="2">
        <v>6.22</v>
      </c>
      <c r="Y10" s="19">
        <v>10.38</v>
      </c>
      <c r="Z10" s="19">
        <v>17.559999999999999</v>
      </c>
      <c r="AA10" s="16" t="s">
        <v>42</v>
      </c>
      <c r="AB10" s="16">
        <v>11.972</v>
      </c>
      <c r="AC10" s="2">
        <v>3.306</v>
      </c>
      <c r="AD10" s="2">
        <v>3.37</v>
      </c>
      <c r="AE10" s="2">
        <v>13.398</v>
      </c>
      <c r="AF10" s="2" t="s">
        <v>61</v>
      </c>
      <c r="AG10" s="2" t="s">
        <v>62</v>
      </c>
      <c r="AH10" s="2" t="s">
        <v>63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>
        <v>77970</v>
      </c>
      <c r="AU10" s="8">
        <v>77970</v>
      </c>
      <c r="AX10" s="7">
        <v>2</v>
      </c>
      <c r="AY10" s="6">
        <v>2</v>
      </c>
      <c r="AZ10" s="36">
        <v>1</v>
      </c>
      <c r="BA10" s="40">
        <f t="shared" si="1"/>
        <v>5</v>
      </c>
      <c r="BB10" s="41" t="s">
        <v>1</v>
      </c>
      <c r="BC10" s="40">
        <v>64</v>
      </c>
      <c r="BD10" s="41" t="s">
        <v>52</v>
      </c>
      <c r="BE10" s="36"/>
      <c r="BF10" s="36"/>
      <c r="BG10" s="47"/>
    </row>
    <row r="11" spans="1:59" s="10" customFormat="1" x14ac:dyDescent="0.25">
      <c r="A11" s="12">
        <v>4</v>
      </c>
      <c r="B11" s="2">
        <v>12</v>
      </c>
      <c r="C11" s="2">
        <v>2018</v>
      </c>
      <c r="D11" s="2" t="s">
        <v>3</v>
      </c>
      <c r="E11" s="2">
        <v>2</v>
      </c>
      <c r="F11" s="2" t="s">
        <v>37</v>
      </c>
      <c r="G11" s="2">
        <v>18.649999999999999</v>
      </c>
      <c r="H11" s="2">
        <f t="shared" si="2"/>
        <v>0.94999999999999929</v>
      </c>
      <c r="I11" s="2">
        <v>7.65</v>
      </c>
      <c r="J11" s="2">
        <v>81.900000000000006</v>
      </c>
      <c r="K11" s="2">
        <v>221.5</v>
      </c>
      <c r="L11" s="2">
        <v>6.71</v>
      </c>
      <c r="M11" s="2">
        <v>173</v>
      </c>
      <c r="N11" s="2">
        <v>7.16</v>
      </c>
      <c r="O11" s="25">
        <v>186.5</v>
      </c>
      <c r="P11" s="2">
        <v>124.5</v>
      </c>
      <c r="Q11" s="2">
        <v>10.49</v>
      </c>
      <c r="R11" s="19">
        <v>0.85505175540237754</v>
      </c>
      <c r="S11" s="19">
        <v>0.22633526401761123</v>
      </c>
      <c r="T11" s="2">
        <v>2.76</v>
      </c>
      <c r="U11" s="18">
        <v>0.25919999999999999</v>
      </c>
      <c r="V11" s="2" t="s">
        <v>46</v>
      </c>
      <c r="W11" s="2" t="s">
        <v>45</v>
      </c>
      <c r="X11" s="2">
        <v>7.92</v>
      </c>
      <c r="Y11" s="19">
        <v>8.35</v>
      </c>
      <c r="Z11" s="19">
        <v>25.24</v>
      </c>
      <c r="AA11" s="16" t="s">
        <v>42</v>
      </c>
      <c r="AB11" s="16">
        <v>20.527000000000001</v>
      </c>
      <c r="AC11" s="2">
        <v>4.1349999999999998</v>
      </c>
      <c r="AD11" s="2">
        <v>3.8</v>
      </c>
      <c r="AE11" s="2">
        <v>15.388</v>
      </c>
      <c r="AF11" s="2" t="s">
        <v>61</v>
      </c>
      <c r="AG11" s="2" t="s">
        <v>62</v>
      </c>
      <c r="AH11" s="2" t="s">
        <v>63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>
        <v>215890</v>
      </c>
      <c r="AU11" s="8">
        <v>215890</v>
      </c>
      <c r="AX11" s="7">
        <v>2</v>
      </c>
      <c r="AY11" s="6">
        <v>4</v>
      </c>
      <c r="AZ11" s="36">
        <v>2</v>
      </c>
      <c r="BA11" s="40">
        <f t="shared" si="1"/>
        <v>8</v>
      </c>
      <c r="BB11" s="41" t="s">
        <v>2</v>
      </c>
      <c r="BC11" s="40">
        <v>62</v>
      </c>
      <c r="BD11" s="41" t="s">
        <v>52</v>
      </c>
      <c r="BE11" s="36"/>
      <c r="BF11" s="36"/>
      <c r="BG11" s="47"/>
    </row>
    <row r="12" spans="1:59" s="10" customFormat="1" x14ac:dyDescent="0.25">
      <c r="A12" s="12">
        <v>4</v>
      </c>
      <c r="B12" s="2">
        <v>12</v>
      </c>
      <c r="C12" s="2">
        <v>2018</v>
      </c>
      <c r="D12" s="2" t="s">
        <v>3</v>
      </c>
      <c r="E12" s="2">
        <v>2</v>
      </c>
      <c r="F12" s="2" t="s">
        <v>38</v>
      </c>
      <c r="G12" s="2">
        <v>19.399999999999999</v>
      </c>
      <c r="H12" s="2">
        <f t="shared" si="2"/>
        <v>1.6999999999999993</v>
      </c>
      <c r="I12" s="2">
        <v>7.62</v>
      </c>
      <c r="J12" s="2">
        <v>82.8</v>
      </c>
      <c r="K12" s="2">
        <v>203.5</v>
      </c>
      <c r="L12" s="2">
        <v>6.84</v>
      </c>
      <c r="M12" s="2">
        <v>164.5</v>
      </c>
      <c r="N12" s="2">
        <v>4.3</v>
      </c>
      <c r="O12" s="25">
        <v>180</v>
      </c>
      <c r="P12" s="2">
        <v>114</v>
      </c>
      <c r="Q12" s="2">
        <v>5.22</v>
      </c>
      <c r="R12" s="19" t="s">
        <v>43</v>
      </c>
      <c r="S12" s="19">
        <v>0.37163363181163467</v>
      </c>
      <c r="T12" s="2">
        <v>8.5399999999999991</v>
      </c>
      <c r="U12" s="18">
        <v>0.2427</v>
      </c>
      <c r="V12" s="2" t="s">
        <v>46</v>
      </c>
      <c r="W12" s="2" t="s">
        <v>45</v>
      </c>
      <c r="X12" s="2">
        <v>7.78</v>
      </c>
      <c r="Y12" s="19">
        <v>8.74</v>
      </c>
      <c r="Z12" s="19">
        <v>42.15</v>
      </c>
      <c r="AA12" s="16" t="s">
        <v>42</v>
      </c>
      <c r="AB12" s="16">
        <v>17.645</v>
      </c>
      <c r="AC12" s="2">
        <v>4.2130000000000001</v>
      </c>
      <c r="AD12" s="2">
        <v>3.92</v>
      </c>
      <c r="AE12" s="2">
        <v>16.315000000000001</v>
      </c>
      <c r="AF12" s="2" t="s">
        <v>61</v>
      </c>
      <c r="AG12" s="2" t="s">
        <v>62</v>
      </c>
      <c r="AH12" s="2" t="s">
        <v>63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>
        <v>77970</v>
      </c>
      <c r="AU12" s="8">
        <v>77970</v>
      </c>
      <c r="AX12" s="7">
        <v>2</v>
      </c>
      <c r="AY12" s="6">
        <v>2</v>
      </c>
      <c r="AZ12" s="36">
        <v>1</v>
      </c>
      <c r="BA12" s="40">
        <f t="shared" si="1"/>
        <v>5</v>
      </c>
      <c r="BB12" s="41" t="s">
        <v>1</v>
      </c>
      <c r="BC12" s="40">
        <v>66</v>
      </c>
      <c r="BD12" s="41" t="s">
        <v>52</v>
      </c>
      <c r="BE12" s="36"/>
      <c r="BF12" s="36"/>
      <c r="BG12" s="47"/>
    </row>
    <row r="13" spans="1:59" s="10" customFormat="1" x14ac:dyDescent="0.25">
      <c r="A13" s="12">
        <v>4</v>
      </c>
      <c r="B13" s="2">
        <v>12</v>
      </c>
      <c r="C13" s="2">
        <v>2018</v>
      </c>
      <c r="D13" s="2" t="s">
        <v>3</v>
      </c>
      <c r="E13" s="2">
        <v>2</v>
      </c>
      <c r="F13" s="2" t="s">
        <v>39</v>
      </c>
      <c r="G13" s="2">
        <v>20.05</v>
      </c>
      <c r="H13" s="2">
        <f t="shared" si="2"/>
        <v>2.3500000000000014</v>
      </c>
      <c r="I13" s="2">
        <v>7.26</v>
      </c>
      <c r="J13" s="2">
        <v>79.849999999999994</v>
      </c>
      <c r="K13" s="2">
        <v>261.5</v>
      </c>
      <c r="L13" s="2">
        <v>6.98</v>
      </c>
      <c r="M13" s="2">
        <v>171</v>
      </c>
      <c r="N13" s="2">
        <v>3.99</v>
      </c>
      <c r="O13" s="25">
        <v>212.5</v>
      </c>
      <c r="P13" s="2">
        <v>146</v>
      </c>
      <c r="Q13" s="2">
        <v>8.69</v>
      </c>
      <c r="R13" s="19">
        <v>1.0936926818126897</v>
      </c>
      <c r="S13" s="19">
        <v>0.81913182296748288</v>
      </c>
      <c r="T13" s="2">
        <v>3.68</v>
      </c>
      <c r="U13" s="18">
        <v>0.52100000000000002</v>
      </c>
      <c r="V13" s="2" t="s">
        <v>46</v>
      </c>
      <c r="W13" s="2" t="s">
        <v>45</v>
      </c>
      <c r="X13" s="2">
        <v>11.29</v>
      </c>
      <c r="Y13" s="19">
        <v>7.32</v>
      </c>
      <c r="Z13" s="19">
        <v>26.62</v>
      </c>
      <c r="AA13" s="16" t="s">
        <v>42</v>
      </c>
      <c r="AB13" s="16">
        <v>26.495999999999999</v>
      </c>
      <c r="AC13" s="2">
        <v>5.2370000000000001</v>
      </c>
      <c r="AD13" s="2">
        <v>5.29</v>
      </c>
      <c r="AE13" s="2">
        <v>18.917000000000002</v>
      </c>
      <c r="AF13" s="2" t="s">
        <v>61</v>
      </c>
      <c r="AG13" s="2" t="s">
        <v>62</v>
      </c>
      <c r="AH13" s="2" t="s">
        <v>63</v>
      </c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>
        <v>215890</v>
      </c>
      <c r="AU13" s="8">
        <v>215890</v>
      </c>
      <c r="AX13" s="7">
        <v>2</v>
      </c>
      <c r="AY13" s="6">
        <v>3</v>
      </c>
      <c r="AZ13" s="36">
        <v>3</v>
      </c>
      <c r="BA13" s="40">
        <f t="shared" si="1"/>
        <v>8</v>
      </c>
      <c r="BB13" s="41" t="s">
        <v>2</v>
      </c>
      <c r="BC13" s="40">
        <v>61</v>
      </c>
      <c r="BD13" s="41" t="s">
        <v>52</v>
      </c>
      <c r="BE13" s="36"/>
      <c r="BF13" s="36"/>
      <c r="BG13" s="47"/>
    </row>
    <row r="14" spans="1:59" s="10" customFormat="1" ht="15.75" thickBot="1" x14ac:dyDescent="0.3">
      <c r="A14" s="11">
        <v>4</v>
      </c>
      <c r="B14" s="3">
        <v>12</v>
      </c>
      <c r="C14" s="3">
        <v>2018</v>
      </c>
      <c r="D14" s="3" t="s">
        <v>3</v>
      </c>
      <c r="E14" s="3">
        <v>2</v>
      </c>
      <c r="F14" s="3" t="s">
        <v>40</v>
      </c>
      <c r="G14" s="3">
        <v>21.1</v>
      </c>
      <c r="H14" s="3">
        <f t="shared" si="2"/>
        <v>3.4000000000000021</v>
      </c>
      <c r="I14" s="3">
        <v>4.29</v>
      </c>
      <c r="J14" s="3">
        <v>48.1</v>
      </c>
      <c r="K14" s="3">
        <v>457</v>
      </c>
      <c r="L14" s="3">
        <v>7.09</v>
      </c>
      <c r="M14" s="3">
        <v>158</v>
      </c>
      <c r="N14" s="3">
        <v>16.399999999999999</v>
      </c>
      <c r="O14" s="26">
        <v>362.5</v>
      </c>
      <c r="P14" s="3">
        <v>261</v>
      </c>
      <c r="Q14" s="3">
        <v>8.6300000000000008</v>
      </c>
      <c r="R14" s="21">
        <v>3.3416812202390211</v>
      </c>
      <c r="S14" s="21">
        <v>1.0906787129567905</v>
      </c>
      <c r="T14" s="3">
        <v>6.31</v>
      </c>
      <c r="U14" s="20">
        <v>1.4617</v>
      </c>
      <c r="V14" s="3" t="s">
        <v>46</v>
      </c>
      <c r="W14" s="3" t="s">
        <v>45</v>
      </c>
      <c r="X14" s="3">
        <v>17.79</v>
      </c>
      <c r="Y14" s="21">
        <v>9.2899999999999991</v>
      </c>
      <c r="Z14" s="21">
        <v>55.25</v>
      </c>
      <c r="AA14" s="17" t="s">
        <v>42</v>
      </c>
      <c r="AB14" s="17">
        <v>55.854999999999997</v>
      </c>
      <c r="AC14" s="3">
        <v>6.9420000000000002</v>
      </c>
      <c r="AD14" s="3">
        <v>7.01</v>
      </c>
      <c r="AE14" s="3">
        <v>22.484000000000002</v>
      </c>
      <c r="AF14" s="3" t="s">
        <v>61</v>
      </c>
      <c r="AG14" s="3" t="s">
        <v>62</v>
      </c>
      <c r="AH14" s="3" t="s">
        <v>63</v>
      </c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>
        <v>2305460</v>
      </c>
      <c r="AU14" s="5">
        <v>1275280</v>
      </c>
      <c r="AX14" s="7">
        <v>4</v>
      </c>
      <c r="AY14" s="6">
        <v>3</v>
      </c>
      <c r="AZ14" s="36">
        <v>4</v>
      </c>
      <c r="BA14" s="40">
        <f t="shared" si="1"/>
        <v>11</v>
      </c>
      <c r="BB14" s="41" t="s">
        <v>49</v>
      </c>
      <c r="BC14" s="40">
        <v>47</v>
      </c>
      <c r="BD14" s="41" t="s">
        <v>53</v>
      </c>
      <c r="BE14" s="36"/>
      <c r="BF14" s="36"/>
      <c r="BG14" s="47"/>
    </row>
    <row r="15" spans="1:59" s="10" customFormat="1" ht="15.75" customHeight="1" x14ac:dyDescent="0.25">
      <c r="A15" s="12">
        <v>31</v>
      </c>
      <c r="B15" s="2">
        <v>7</v>
      </c>
      <c r="C15" s="2">
        <v>2019</v>
      </c>
      <c r="D15" s="2" t="s">
        <v>59</v>
      </c>
      <c r="E15" s="2">
        <v>3</v>
      </c>
      <c r="F15" s="2" t="s">
        <v>34</v>
      </c>
      <c r="G15" s="30">
        <v>17.63</v>
      </c>
      <c r="H15" s="30">
        <f>G15-$G$21</f>
        <v>2.9999999999999982</v>
      </c>
      <c r="I15" s="2">
        <v>8.91</v>
      </c>
      <c r="J15" s="30">
        <v>83.5</v>
      </c>
      <c r="K15" s="25">
        <v>125</v>
      </c>
      <c r="L15" s="19">
        <v>7.29</v>
      </c>
      <c r="M15" s="25">
        <v>174.33</v>
      </c>
      <c r="N15" s="2">
        <v>3.2</v>
      </c>
      <c r="O15" s="25">
        <v>107</v>
      </c>
      <c r="P15" s="25">
        <v>70</v>
      </c>
      <c r="Q15" s="2" t="s">
        <v>66</v>
      </c>
      <c r="R15" s="2" t="s">
        <v>81</v>
      </c>
      <c r="S15" s="2" t="s">
        <v>62</v>
      </c>
      <c r="T15" s="2" t="s">
        <v>84</v>
      </c>
      <c r="U15" s="18">
        <v>2.8906999999999998</v>
      </c>
      <c r="V15" s="2" t="s">
        <v>86</v>
      </c>
      <c r="W15" s="2" t="s">
        <v>88</v>
      </c>
      <c r="X15" s="2">
        <v>4.93</v>
      </c>
      <c r="Y15" s="19">
        <v>9.68</v>
      </c>
      <c r="Z15" s="19">
        <v>5.59</v>
      </c>
      <c r="AA15" s="16" t="s">
        <v>89</v>
      </c>
      <c r="AB15" s="16">
        <v>7.6340000000000003</v>
      </c>
      <c r="AC15" s="2">
        <v>2.5099999999999998</v>
      </c>
      <c r="AD15" s="2">
        <v>3.968</v>
      </c>
      <c r="AE15" s="2">
        <v>9.3170000000000002</v>
      </c>
      <c r="AF15" s="2" t="s">
        <v>61</v>
      </c>
      <c r="AG15" s="2" t="s">
        <v>62</v>
      </c>
      <c r="AH15" s="2" t="s">
        <v>63</v>
      </c>
      <c r="AI15" s="2" t="s">
        <v>67</v>
      </c>
      <c r="AJ15" s="2" t="s">
        <v>66</v>
      </c>
      <c r="AK15" s="2" t="s">
        <v>73</v>
      </c>
      <c r="AL15" s="2" t="s">
        <v>74</v>
      </c>
      <c r="AM15" s="2" t="s">
        <v>74</v>
      </c>
      <c r="AN15" s="2" t="s">
        <v>75</v>
      </c>
      <c r="AO15" s="19">
        <v>19.067333333333334</v>
      </c>
      <c r="AP15" s="19">
        <v>17.363</v>
      </c>
      <c r="AQ15" s="19">
        <v>1.7043333333333344</v>
      </c>
      <c r="AR15" s="28">
        <v>3.3000000000000002E-2</v>
      </c>
      <c r="AS15" s="19">
        <f>(AR15/AQ15)*100</f>
        <v>1.9362409544298835</v>
      </c>
      <c r="AT15" s="2">
        <v>1690000</v>
      </c>
      <c r="AU15" s="8">
        <v>1275000</v>
      </c>
      <c r="AX15" s="7">
        <v>2</v>
      </c>
      <c r="AY15" s="6">
        <v>1</v>
      </c>
      <c r="AZ15" s="36">
        <v>1</v>
      </c>
      <c r="BA15" s="40">
        <f t="shared" si="1"/>
        <v>4</v>
      </c>
      <c r="BB15" s="41" t="s">
        <v>1</v>
      </c>
      <c r="BC15" s="40">
        <v>63</v>
      </c>
      <c r="BD15" s="41" t="s">
        <v>52</v>
      </c>
      <c r="BE15" s="33">
        <v>78</v>
      </c>
      <c r="BF15" s="42" t="s">
        <v>93</v>
      </c>
      <c r="BG15" s="47"/>
    </row>
    <row r="16" spans="1:59" s="10" customFormat="1" ht="15.75" customHeight="1" x14ac:dyDescent="0.25">
      <c r="A16" s="12">
        <v>31</v>
      </c>
      <c r="B16" s="2">
        <v>7</v>
      </c>
      <c r="C16" s="2">
        <v>2019</v>
      </c>
      <c r="D16" s="2" t="s">
        <v>59</v>
      </c>
      <c r="E16" s="2">
        <v>3</v>
      </c>
      <c r="F16" s="2" t="s">
        <v>35</v>
      </c>
      <c r="G16" s="30">
        <v>19.37</v>
      </c>
      <c r="H16" s="30">
        <f t="shared" ref="H16:H22" si="3">G16-$G$21</f>
        <v>4.74</v>
      </c>
      <c r="I16" s="2">
        <v>8.74</v>
      </c>
      <c r="J16" s="30">
        <v>84.5</v>
      </c>
      <c r="K16" s="25">
        <v>143</v>
      </c>
      <c r="L16" s="19">
        <v>7.21</v>
      </c>
      <c r="M16" s="25">
        <v>161.33000000000001</v>
      </c>
      <c r="N16" s="2">
        <v>1.91</v>
      </c>
      <c r="O16" s="25">
        <v>109.5</v>
      </c>
      <c r="P16" s="25">
        <v>80</v>
      </c>
      <c r="Q16" s="2" t="s">
        <v>66</v>
      </c>
      <c r="R16" s="2" t="s">
        <v>82</v>
      </c>
      <c r="S16" s="2" t="s">
        <v>62</v>
      </c>
      <c r="T16" s="2" t="s">
        <v>84</v>
      </c>
      <c r="U16" s="18">
        <v>2.8862000000000001</v>
      </c>
      <c r="V16" s="2" t="s">
        <v>86</v>
      </c>
      <c r="W16" s="2" t="s">
        <v>88</v>
      </c>
      <c r="X16" s="2">
        <v>5.73</v>
      </c>
      <c r="Y16" s="19">
        <v>9.25</v>
      </c>
      <c r="Z16" s="19">
        <v>7.5</v>
      </c>
      <c r="AA16" s="16" t="s">
        <v>89</v>
      </c>
      <c r="AB16" s="16">
        <v>9.8230000000000004</v>
      </c>
      <c r="AC16" s="2">
        <v>2.5110000000000001</v>
      </c>
      <c r="AD16" s="2">
        <v>4.2619999999999996</v>
      </c>
      <c r="AE16" s="2">
        <v>10.125</v>
      </c>
      <c r="AF16" s="2" t="s">
        <v>61</v>
      </c>
      <c r="AG16" s="2" t="s">
        <v>62</v>
      </c>
      <c r="AH16" s="2" t="s">
        <v>63</v>
      </c>
      <c r="AI16" s="2">
        <v>23</v>
      </c>
      <c r="AJ16" s="2" t="s">
        <v>66</v>
      </c>
      <c r="AK16" s="2" t="s">
        <v>73</v>
      </c>
      <c r="AL16" s="2" t="s">
        <v>74</v>
      </c>
      <c r="AM16" s="2" t="s">
        <v>74</v>
      </c>
      <c r="AN16" s="2" t="s">
        <v>75</v>
      </c>
      <c r="AO16" s="19">
        <v>20.184999999999999</v>
      </c>
      <c r="AP16" s="19">
        <v>15.043999999999999</v>
      </c>
      <c r="AQ16" s="19">
        <v>5.141</v>
      </c>
      <c r="AR16" s="28">
        <v>4.58E-2</v>
      </c>
      <c r="AS16" s="19">
        <f t="shared" ref="AS16:AS30" si="4">(AR16/AQ16)*100</f>
        <v>0.89087726123322308</v>
      </c>
      <c r="AT16" s="2">
        <v>2305000</v>
      </c>
      <c r="AU16" s="8">
        <v>1275000</v>
      </c>
      <c r="AX16" s="7">
        <v>2</v>
      </c>
      <c r="AY16" s="6">
        <v>1</v>
      </c>
      <c r="AZ16" s="36">
        <v>1</v>
      </c>
      <c r="BA16" s="40">
        <f t="shared" si="1"/>
        <v>4</v>
      </c>
      <c r="BB16" s="41" t="s">
        <v>1</v>
      </c>
      <c r="BC16" s="40">
        <v>63</v>
      </c>
      <c r="BD16" s="41" t="s">
        <v>52</v>
      </c>
      <c r="BE16" s="33">
        <v>65</v>
      </c>
      <c r="BF16" s="42" t="s">
        <v>93</v>
      </c>
      <c r="BG16" s="47"/>
    </row>
    <row r="17" spans="1:59" s="10" customFormat="1" x14ac:dyDescent="0.25">
      <c r="A17" s="12">
        <v>31</v>
      </c>
      <c r="B17" s="2">
        <v>7</v>
      </c>
      <c r="C17" s="2">
        <v>2019</v>
      </c>
      <c r="D17" s="2" t="s">
        <v>59</v>
      </c>
      <c r="E17" s="2">
        <v>3</v>
      </c>
      <c r="F17" s="2" t="s">
        <v>36</v>
      </c>
      <c r="G17" s="30">
        <v>20.63</v>
      </c>
      <c r="H17" s="30">
        <f t="shared" si="3"/>
        <v>5.9999999999999982</v>
      </c>
      <c r="I17" s="2">
        <v>7.18</v>
      </c>
      <c r="J17" s="30">
        <v>79.77</v>
      </c>
      <c r="K17" s="25">
        <v>195.67</v>
      </c>
      <c r="L17" s="19">
        <v>7.07</v>
      </c>
      <c r="M17" s="25">
        <v>161</v>
      </c>
      <c r="N17" s="2">
        <v>3.82</v>
      </c>
      <c r="O17" s="25">
        <v>110</v>
      </c>
      <c r="P17" s="25">
        <v>110</v>
      </c>
      <c r="Q17" s="19">
        <v>5.13</v>
      </c>
      <c r="R17" s="2" t="s">
        <v>82</v>
      </c>
      <c r="S17" s="2" t="s">
        <v>62</v>
      </c>
      <c r="T17" s="2" t="s">
        <v>84</v>
      </c>
      <c r="U17" s="18">
        <v>0.26590000000000003</v>
      </c>
      <c r="V17" s="2" t="s">
        <v>86</v>
      </c>
      <c r="W17" s="2" t="s">
        <v>88</v>
      </c>
      <c r="X17" s="2">
        <v>7.59</v>
      </c>
      <c r="Y17" s="19">
        <v>12.8</v>
      </c>
      <c r="Z17" s="19">
        <v>11.97</v>
      </c>
      <c r="AA17" s="16" t="s">
        <v>89</v>
      </c>
      <c r="AB17" s="16">
        <v>14.015000000000001</v>
      </c>
      <c r="AC17" s="2">
        <v>3.3969999999999998</v>
      </c>
      <c r="AD17" s="2">
        <v>4.3760000000000003</v>
      </c>
      <c r="AE17" s="2">
        <v>12.801</v>
      </c>
      <c r="AF17" s="2" t="s">
        <v>61</v>
      </c>
      <c r="AG17" s="2" t="s">
        <v>62</v>
      </c>
      <c r="AH17" s="2" t="s">
        <v>63</v>
      </c>
      <c r="AI17" s="2">
        <v>20.6</v>
      </c>
      <c r="AJ17" s="2" t="s">
        <v>66</v>
      </c>
      <c r="AK17" s="2" t="s">
        <v>73</v>
      </c>
      <c r="AL17" s="2" t="s">
        <v>74</v>
      </c>
      <c r="AM17" s="2" t="s">
        <v>74</v>
      </c>
      <c r="AN17" s="2" t="s">
        <v>75</v>
      </c>
      <c r="AO17" s="19">
        <v>33.847666666666669</v>
      </c>
      <c r="AP17" s="19">
        <v>28.167999999999996</v>
      </c>
      <c r="AQ17" s="19">
        <v>5.6796666666666731</v>
      </c>
      <c r="AR17" s="28">
        <v>8.4699999999999998E-2</v>
      </c>
      <c r="AS17" s="19">
        <f t="shared" si="4"/>
        <v>1.4912846998063249</v>
      </c>
      <c r="AT17" s="2">
        <v>23054000</v>
      </c>
      <c r="AU17" s="8">
        <v>7797000</v>
      </c>
      <c r="AX17" s="7">
        <v>2</v>
      </c>
      <c r="AY17" s="6">
        <v>2</v>
      </c>
      <c r="AZ17" s="36">
        <v>1</v>
      </c>
      <c r="BA17" s="40">
        <f t="shared" si="1"/>
        <v>5</v>
      </c>
      <c r="BB17" s="41" t="s">
        <v>1</v>
      </c>
      <c r="BC17" s="40">
        <v>65</v>
      </c>
      <c r="BD17" s="41" t="s">
        <v>52</v>
      </c>
      <c r="BE17" s="34">
        <v>57</v>
      </c>
      <c r="BF17" s="42" t="s">
        <v>94</v>
      </c>
      <c r="BG17" s="47"/>
    </row>
    <row r="18" spans="1:59" s="10" customFormat="1" ht="18" customHeight="1" x14ac:dyDescent="0.25">
      <c r="A18" s="12">
        <v>31</v>
      </c>
      <c r="B18" s="2">
        <v>7</v>
      </c>
      <c r="C18" s="2">
        <v>2019</v>
      </c>
      <c r="D18" s="2" t="s">
        <v>59</v>
      </c>
      <c r="E18" s="2">
        <v>3</v>
      </c>
      <c r="F18" s="2" t="s">
        <v>37</v>
      </c>
      <c r="G18" s="30">
        <v>21.7</v>
      </c>
      <c r="H18" s="30">
        <f t="shared" si="3"/>
        <v>7.0699999999999985</v>
      </c>
      <c r="I18" s="2">
        <v>8.2100000000000009</v>
      </c>
      <c r="J18" s="30">
        <v>93.27</v>
      </c>
      <c r="K18" s="25">
        <v>223.67</v>
      </c>
      <c r="L18" s="19">
        <v>7.23</v>
      </c>
      <c r="M18" s="25">
        <v>158.66999999999999</v>
      </c>
      <c r="N18" s="2">
        <v>5.86</v>
      </c>
      <c r="O18" s="25">
        <v>157.5</v>
      </c>
      <c r="P18" s="25">
        <v>125</v>
      </c>
      <c r="Q18" s="19">
        <v>10.039999999999999</v>
      </c>
      <c r="R18" s="2">
        <v>0.68700000000000006</v>
      </c>
      <c r="S18" s="2" t="s">
        <v>62</v>
      </c>
      <c r="T18" s="2" t="s">
        <v>84</v>
      </c>
      <c r="U18" s="18">
        <v>0.3049</v>
      </c>
      <c r="V18" s="2" t="s">
        <v>86</v>
      </c>
      <c r="W18" s="2" t="s">
        <v>88</v>
      </c>
      <c r="X18" s="2">
        <v>8.64</v>
      </c>
      <c r="Y18" s="19">
        <v>9.0299999999999994</v>
      </c>
      <c r="Z18" s="19">
        <v>18.2</v>
      </c>
      <c r="AA18" s="16" t="s">
        <v>89</v>
      </c>
      <c r="AB18" s="16">
        <v>20.85</v>
      </c>
      <c r="AC18" s="2">
        <v>4.1120000000000001</v>
      </c>
      <c r="AD18" s="2">
        <v>4.5359999999999996</v>
      </c>
      <c r="AE18" s="2">
        <v>14.651</v>
      </c>
      <c r="AF18" s="2" t="s">
        <v>61</v>
      </c>
      <c r="AG18" s="2" t="s">
        <v>62</v>
      </c>
      <c r="AH18" s="2" t="s">
        <v>63</v>
      </c>
      <c r="AI18" s="2" t="s">
        <v>68</v>
      </c>
      <c r="AJ18" s="2" t="s">
        <v>66</v>
      </c>
      <c r="AK18" s="2" t="s">
        <v>73</v>
      </c>
      <c r="AL18" s="2" t="s">
        <v>74</v>
      </c>
      <c r="AM18" s="2" t="s">
        <v>74</v>
      </c>
      <c r="AN18" s="2" t="s">
        <v>75</v>
      </c>
      <c r="AO18" s="19">
        <v>43.475000000000001</v>
      </c>
      <c r="AP18" s="19">
        <v>31.528000000000002</v>
      </c>
      <c r="AQ18" s="19">
        <v>11.946999999999999</v>
      </c>
      <c r="AR18" s="28">
        <v>8.6099999999999996E-2</v>
      </c>
      <c r="AS18" s="19">
        <f t="shared" si="4"/>
        <v>0.72068301665690127</v>
      </c>
      <c r="AT18" s="2">
        <v>21589000</v>
      </c>
      <c r="AU18" s="8">
        <v>4922000</v>
      </c>
      <c r="AX18" s="7">
        <v>1</v>
      </c>
      <c r="AY18" s="6">
        <v>4</v>
      </c>
      <c r="AZ18" s="36">
        <v>2</v>
      </c>
      <c r="BA18" s="40">
        <f t="shared" si="1"/>
        <v>7</v>
      </c>
      <c r="BB18" s="41" t="s">
        <v>2</v>
      </c>
      <c r="BC18" s="40">
        <v>64</v>
      </c>
      <c r="BD18" s="41" t="s">
        <v>52</v>
      </c>
      <c r="BE18" s="34">
        <v>41</v>
      </c>
      <c r="BF18" s="42" t="s">
        <v>94</v>
      </c>
      <c r="BG18" s="47"/>
    </row>
    <row r="19" spans="1:59" s="10" customFormat="1" x14ac:dyDescent="0.25">
      <c r="A19" s="12">
        <v>31</v>
      </c>
      <c r="B19" s="2">
        <v>7</v>
      </c>
      <c r="C19" s="2">
        <v>2019</v>
      </c>
      <c r="D19" s="2" t="s">
        <v>59</v>
      </c>
      <c r="E19" s="2">
        <v>3</v>
      </c>
      <c r="F19" s="2" t="s">
        <v>38</v>
      </c>
      <c r="G19" s="30">
        <v>20.5</v>
      </c>
      <c r="H19" s="30">
        <f t="shared" si="3"/>
        <v>5.8699999999999992</v>
      </c>
      <c r="I19" s="2">
        <v>8.23</v>
      </c>
      <c r="J19" s="30">
        <v>91.3</v>
      </c>
      <c r="K19" s="25">
        <v>215.33</v>
      </c>
      <c r="L19" s="19">
        <v>7.48</v>
      </c>
      <c r="M19" s="25">
        <v>143.66999999999999</v>
      </c>
      <c r="N19" s="2">
        <v>3.1</v>
      </c>
      <c r="O19" s="25">
        <v>144.5</v>
      </c>
      <c r="P19" s="25">
        <v>121</v>
      </c>
      <c r="Q19" s="19">
        <v>5.04</v>
      </c>
      <c r="R19" s="19">
        <v>0.34200000000000003</v>
      </c>
      <c r="S19" s="19" t="s">
        <v>83</v>
      </c>
      <c r="T19" s="2" t="s">
        <v>84</v>
      </c>
      <c r="U19" s="18">
        <v>0.24340000000000001</v>
      </c>
      <c r="V19" s="2" t="s">
        <v>86</v>
      </c>
      <c r="W19" s="2" t="s">
        <v>88</v>
      </c>
      <c r="X19" s="2">
        <v>7.46</v>
      </c>
      <c r="Y19" s="19">
        <v>10.79</v>
      </c>
      <c r="Z19" s="19">
        <v>14.24</v>
      </c>
      <c r="AA19" s="16" t="s">
        <v>89</v>
      </c>
      <c r="AB19" s="16">
        <v>17.449000000000002</v>
      </c>
      <c r="AC19" s="2">
        <v>4.0960000000000001</v>
      </c>
      <c r="AD19" s="2">
        <v>4.4560000000000004</v>
      </c>
      <c r="AE19" s="2">
        <v>14.951000000000001</v>
      </c>
      <c r="AF19" s="2" t="s">
        <v>61</v>
      </c>
      <c r="AG19" s="2" t="s">
        <v>62</v>
      </c>
      <c r="AH19" s="2" t="s">
        <v>63</v>
      </c>
      <c r="AI19" s="2" t="s">
        <v>67</v>
      </c>
      <c r="AJ19" s="2" t="s">
        <v>66</v>
      </c>
      <c r="AK19" s="2" t="s">
        <v>73</v>
      </c>
      <c r="AL19" s="2" t="s">
        <v>74</v>
      </c>
      <c r="AM19" s="2" t="s">
        <v>74</v>
      </c>
      <c r="AN19" s="2" t="s">
        <v>75</v>
      </c>
      <c r="AO19" s="19">
        <v>37.731000000000002</v>
      </c>
      <c r="AP19" s="19">
        <v>30.278000000000002</v>
      </c>
      <c r="AQ19" s="19">
        <v>7.4529999999999994</v>
      </c>
      <c r="AR19" s="28">
        <v>6.0299999999999999E-2</v>
      </c>
      <c r="AS19" s="19">
        <f t="shared" si="4"/>
        <v>0.80907017308466389</v>
      </c>
      <c r="AT19" s="2">
        <v>16902000</v>
      </c>
      <c r="AU19" s="8">
        <v>10702000</v>
      </c>
      <c r="AX19" s="7">
        <v>1</v>
      </c>
      <c r="AY19" s="6">
        <v>2</v>
      </c>
      <c r="AZ19" s="36">
        <v>1</v>
      </c>
      <c r="BA19" s="40">
        <f t="shared" si="1"/>
        <v>4</v>
      </c>
      <c r="BB19" s="41" t="s">
        <v>1</v>
      </c>
      <c r="BC19" s="40">
        <v>68</v>
      </c>
      <c r="BD19" s="41" t="s">
        <v>52</v>
      </c>
      <c r="BE19" s="34">
        <v>44</v>
      </c>
      <c r="BF19" s="42" t="s">
        <v>94</v>
      </c>
      <c r="BG19" s="47"/>
    </row>
    <row r="20" spans="1:59" s="10" customFormat="1" x14ac:dyDescent="0.25">
      <c r="A20" s="12">
        <v>31</v>
      </c>
      <c r="B20" s="2">
        <v>7</v>
      </c>
      <c r="C20" s="2">
        <v>2019</v>
      </c>
      <c r="D20" s="2" t="s">
        <v>59</v>
      </c>
      <c r="E20" s="2">
        <v>2</v>
      </c>
      <c r="F20" s="2" t="s">
        <v>39</v>
      </c>
      <c r="G20" s="30">
        <v>22</v>
      </c>
      <c r="H20" s="30">
        <f t="shared" si="3"/>
        <v>7.3699999999999992</v>
      </c>
      <c r="I20" s="2">
        <v>7.47</v>
      </c>
      <c r="J20" s="30">
        <v>85.23</v>
      </c>
      <c r="K20" s="25">
        <v>300</v>
      </c>
      <c r="L20" s="19">
        <v>7.62</v>
      </c>
      <c r="M20" s="25">
        <v>151</v>
      </c>
      <c r="N20" s="2">
        <v>5.59</v>
      </c>
      <c r="O20" s="25">
        <v>196.5</v>
      </c>
      <c r="P20" s="25">
        <v>168.33</v>
      </c>
      <c r="Q20" s="19">
        <v>9</v>
      </c>
      <c r="R20" s="18">
        <v>1.425</v>
      </c>
      <c r="S20" s="19">
        <v>1.38</v>
      </c>
      <c r="T20" s="2" t="s">
        <v>84</v>
      </c>
      <c r="U20" s="18">
        <v>0.53480000000000005</v>
      </c>
      <c r="V20" s="2" t="s">
        <v>87</v>
      </c>
      <c r="W20" s="2" t="s">
        <v>88</v>
      </c>
      <c r="X20" s="2">
        <v>11.17</v>
      </c>
      <c r="Y20" s="19">
        <v>9.4600000000000009</v>
      </c>
      <c r="Z20" s="19">
        <v>26.67</v>
      </c>
      <c r="AA20" s="16" t="s">
        <v>89</v>
      </c>
      <c r="AB20" s="16">
        <v>29.76</v>
      </c>
      <c r="AC20" s="2">
        <v>4.875</v>
      </c>
      <c r="AD20" s="2">
        <v>5.6710000000000003</v>
      </c>
      <c r="AE20" s="2">
        <v>17.091999999999999</v>
      </c>
      <c r="AF20" s="2" t="s">
        <v>61</v>
      </c>
      <c r="AG20" s="2" t="s">
        <v>62</v>
      </c>
      <c r="AH20" s="2" t="s">
        <v>63</v>
      </c>
      <c r="AI20" s="2" t="s">
        <v>68</v>
      </c>
      <c r="AJ20" s="2" t="s">
        <v>66</v>
      </c>
      <c r="AK20" s="2" t="s">
        <v>73</v>
      </c>
      <c r="AL20" s="2">
        <v>0.26400000000000001</v>
      </c>
      <c r="AM20" s="2" t="s">
        <v>74</v>
      </c>
      <c r="AN20" s="2" t="s">
        <v>75</v>
      </c>
      <c r="AO20" s="19">
        <v>49.894000000000005</v>
      </c>
      <c r="AP20" s="19">
        <v>38.973000000000006</v>
      </c>
      <c r="AQ20" s="19">
        <v>10.920999999999999</v>
      </c>
      <c r="AR20" s="28">
        <v>0.1095</v>
      </c>
      <c r="AS20" s="19">
        <f t="shared" si="4"/>
        <v>1.0026554344840217</v>
      </c>
      <c r="AT20" s="2">
        <v>32720000</v>
      </c>
      <c r="AU20" s="8">
        <v>23054000</v>
      </c>
      <c r="AX20" s="7">
        <v>2</v>
      </c>
      <c r="AY20" s="6">
        <v>3</v>
      </c>
      <c r="AZ20" s="36">
        <v>3</v>
      </c>
      <c r="BA20" s="40">
        <f t="shared" si="1"/>
        <v>8</v>
      </c>
      <c r="BB20" s="41" t="s">
        <v>2</v>
      </c>
      <c r="BC20" s="40">
        <v>59</v>
      </c>
      <c r="BD20" s="41" t="s">
        <v>52</v>
      </c>
      <c r="BE20" s="34">
        <v>44</v>
      </c>
      <c r="BF20" s="42" t="s">
        <v>94</v>
      </c>
      <c r="BG20" s="47"/>
    </row>
    <row r="21" spans="1:59" s="10" customFormat="1" x14ac:dyDescent="0.25">
      <c r="A21" s="12">
        <v>31</v>
      </c>
      <c r="B21" s="2">
        <v>7</v>
      </c>
      <c r="C21" s="2">
        <v>2019</v>
      </c>
      <c r="D21" s="2" t="s">
        <v>59</v>
      </c>
      <c r="E21" s="2">
        <v>3</v>
      </c>
      <c r="F21" s="2" t="s">
        <v>57</v>
      </c>
      <c r="G21" s="30">
        <v>14.63</v>
      </c>
      <c r="H21" s="30">
        <f t="shared" si="3"/>
        <v>0</v>
      </c>
      <c r="I21" s="2">
        <v>8.98</v>
      </c>
      <c r="J21" s="30">
        <v>88.23</v>
      </c>
      <c r="K21" s="25">
        <v>43.67</v>
      </c>
      <c r="L21" s="19">
        <v>6.75</v>
      </c>
      <c r="M21" s="25">
        <v>200.67</v>
      </c>
      <c r="N21" s="2">
        <v>0.46</v>
      </c>
      <c r="O21" s="25">
        <v>30</v>
      </c>
      <c r="P21" s="25">
        <v>24</v>
      </c>
      <c r="Q21" s="2" t="s">
        <v>66</v>
      </c>
      <c r="R21" s="18" t="s">
        <v>81</v>
      </c>
      <c r="S21" s="19" t="s">
        <v>62</v>
      </c>
      <c r="T21" s="2" t="s">
        <v>84</v>
      </c>
      <c r="U21" s="18" t="s">
        <v>85</v>
      </c>
      <c r="V21" s="2" t="s">
        <v>86</v>
      </c>
      <c r="W21" s="2" t="s">
        <v>88</v>
      </c>
      <c r="X21" s="2">
        <v>1.81</v>
      </c>
      <c r="Y21" s="19">
        <v>1.63</v>
      </c>
      <c r="Z21" s="19">
        <v>1.67</v>
      </c>
      <c r="AA21" s="16" t="s">
        <v>89</v>
      </c>
      <c r="AB21" s="16" t="s">
        <v>90</v>
      </c>
      <c r="AC21" s="2">
        <v>1.4830000000000001</v>
      </c>
      <c r="AD21" s="2">
        <v>0.79500000000000004</v>
      </c>
      <c r="AE21" s="2">
        <v>3.7589999999999999</v>
      </c>
      <c r="AF21" s="2" t="s">
        <v>61</v>
      </c>
      <c r="AG21" s="2" t="s">
        <v>64</v>
      </c>
      <c r="AH21" s="2" t="s">
        <v>63</v>
      </c>
      <c r="AI21" s="2">
        <v>28.2</v>
      </c>
      <c r="AJ21" s="2" t="s">
        <v>66</v>
      </c>
      <c r="AK21" s="2" t="s">
        <v>73</v>
      </c>
      <c r="AL21" s="2" t="s">
        <v>74</v>
      </c>
      <c r="AM21" s="2" t="s">
        <v>74</v>
      </c>
      <c r="AN21" s="2" t="s">
        <v>75</v>
      </c>
      <c r="AO21" s="19">
        <v>8.3896666666666668</v>
      </c>
      <c r="AP21" s="19">
        <v>7.9210000000000003</v>
      </c>
      <c r="AQ21" s="19">
        <v>0.46866666666666656</v>
      </c>
      <c r="AR21" s="28">
        <v>1.9699999999999999E-2</v>
      </c>
      <c r="AS21" s="19">
        <f t="shared" si="4"/>
        <v>4.2034139402560466</v>
      </c>
      <c r="AT21" s="2">
        <v>16000</v>
      </c>
      <c r="AU21" s="8">
        <v>7700</v>
      </c>
      <c r="AX21" s="7">
        <v>2</v>
      </c>
      <c r="AY21" s="6">
        <v>1</v>
      </c>
      <c r="AZ21" s="36">
        <v>1</v>
      </c>
      <c r="BA21" s="40">
        <f t="shared" si="1"/>
        <v>4</v>
      </c>
      <c r="BB21" s="41" t="s">
        <v>1</v>
      </c>
      <c r="BC21" s="40">
        <v>80</v>
      </c>
      <c r="BD21" s="41" t="s">
        <v>51</v>
      </c>
      <c r="BE21" s="33">
        <v>98</v>
      </c>
      <c r="BF21" s="42" t="s">
        <v>93</v>
      </c>
      <c r="BG21" s="47"/>
    </row>
    <row r="22" spans="1:59" s="10" customFormat="1" ht="15.75" thickBot="1" x14ac:dyDescent="0.3">
      <c r="A22" s="11">
        <v>31</v>
      </c>
      <c r="B22" s="3">
        <v>7</v>
      </c>
      <c r="C22" s="3">
        <v>2019</v>
      </c>
      <c r="D22" s="3" t="s">
        <v>59</v>
      </c>
      <c r="E22" s="3">
        <v>3</v>
      </c>
      <c r="F22" s="3" t="s">
        <v>58</v>
      </c>
      <c r="G22" s="31">
        <v>14.97</v>
      </c>
      <c r="H22" s="31">
        <f t="shared" si="3"/>
        <v>0.33999999999999986</v>
      </c>
      <c r="I22" s="3">
        <v>9.1300000000000008</v>
      </c>
      <c r="J22" s="31">
        <v>90.4</v>
      </c>
      <c r="K22" s="26">
        <v>39</v>
      </c>
      <c r="L22" s="21">
        <v>6.9</v>
      </c>
      <c r="M22" s="26">
        <v>196.67</v>
      </c>
      <c r="N22" s="3">
        <v>0.55000000000000004</v>
      </c>
      <c r="O22" s="26">
        <v>43</v>
      </c>
      <c r="P22" s="26">
        <v>22</v>
      </c>
      <c r="Q22" s="3" t="s">
        <v>66</v>
      </c>
      <c r="R22" s="20" t="s">
        <v>81</v>
      </c>
      <c r="S22" s="21" t="s">
        <v>62</v>
      </c>
      <c r="T22" s="3" t="s">
        <v>84</v>
      </c>
      <c r="U22" s="20" t="s">
        <v>85</v>
      </c>
      <c r="V22" s="3" t="s">
        <v>86</v>
      </c>
      <c r="W22" s="3" t="s">
        <v>88</v>
      </c>
      <c r="X22" s="3">
        <v>1.84</v>
      </c>
      <c r="Y22" s="21">
        <v>1.44</v>
      </c>
      <c r="Z22" s="21">
        <v>1.79</v>
      </c>
      <c r="AA22" s="17" t="s">
        <v>89</v>
      </c>
      <c r="AB22" s="17" t="s">
        <v>90</v>
      </c>
      <c r="AC22" s="3">
        <v>1.306</v>
      </c>
      <c r="AD22" s="3">
        <v>0.90200000000000002</v>
      </c>
      <c r="AE22" s="3">
        <v>3.2530000000000001</v>
      </c>
      <c r="AF22" s="3" t="s">
        <v>61</v>
      </c>
      <c r="AG22" s="3" t="s">
        <v>62</v>
      </c>
      <c r="AH22" s="3" t="s">
        <v>63</v>
      </c>
      <c r="AI22" s="3" t="s">
        <v>67</v>
      </c>
      <c r="AJ22" s="3" t="s">
        <v>66</v>
      </c>
      <c r="AK22" s="3" t="s">
        <v>73</v>
      </c>
      <c r="AL22" s="3" t="s">
        <v>74</v>
      </c>
      <c r="AM22" s="3" t="s">
        <v>74</v>
      </c>
      <c r="AN22" s="3" t="s">
        <v>75</v>
      </c>
      <c r="AO22" s="21">
        <v>9.0570000000000004</v>
      </c>
      <c r="AP22" s="21">
        <v>3.0840000000000001</v>
      </c>
      <c r="AQ22" s="21">
        <v>5.9730000000000008</v>
      </c>
      <c r="AR22" s="29">
        <v>2.3E-2</v>
      </c>
      <c r="AS22" s="21">
        <f t="shared" si="4"/>
        <v>0.38506613092248443</v>
      </c>
      <c r="AT22" s="3">
        <v>33000</v>
      </c>
      <c r="AU22" s="5">
        <v>23000</v>
      </c>
      <c r="AX22" s="7">
        <v>2</v>
      </c>
      <c r="AY22" s="6">
        <v>1</v>
      </c>
      <c r="AZ22" s="36">
        <v>1</v>
      </c>
      <c r="BA22" s="40">
        <f t="shared" si="1"/>
        <v>4</v>
      </c>
      <c r="BB22" s="41" t="s">
        <v>1</v>
      </c>
      <c r="BC22" s="40">
        <v>82</v>
      </c>
      <c r="BD22" s="41" t="s">
        <v>51</v>
      </c>
      <c r="BE22" s="33">
        <v>80</v>
      </c>
      <c r="BF22" s="42" t="s">
        <v>93</v>
      </c>
      <c r="BG22" s="47"/>
    </row>
    <row r="23" spans="1:59" s="10" customFormat="1" ht="15.75" customHeight="1" x14ac:dyDescent="0.25">
      <c r="A23" s="12">
        <v>26</v>
      </c>
      <c r="B23" s="2">
        <v>2</v>
      </c>
      <c r="C23" s="2">
        <v>2020</v>
      </c>
      <c r="D23" s="2" t="s">
        <v>95</v>
      </c>
      <c r="E23" s="2">
        <v>4</v>
      </c>
      <c r="F23" s="2" t="s">
        <v>34</v>
      </c>
      <c r="G23" s="30">
        <v>17.73</v>
      </c>
      <c r="H23" s="30">
        <f>G23-$G$29</f>
        <v>3.76</v>
      </c>
      <c r="I23" s="2">
        <v>7.95</v>
      </c>
      <c r="J23" s="30">
        <v>83.53</v>
      </c>
      <c r="K23" s="25">
        <v>116</v>
      </c>
      <c r="L23" s="19">
        <v>6.37</v>
      </c>
      <c r="M23" s="25">
        <v>255.33</v>
      </c>
      <c r="N23" s="2">
        <v>2.33</v>
      </c>
      <c r="O23" s="25">
        <v>137.5</v>
      </c>
      <c r="P23" s="25">
        <v>66.33</v>
      </c>
      <c r="Q23" s="2" t="s">
        <v>66</v>
      </c>
      <c r="R23" s="2" t="s">
        <v>82</v>
      </c>
      <c r="S23" s="2" t="s">
        <v>62</v>
      </c>
      <c r="T23" s="2" t="s">
        <v>84</v>
      </c>
      <c r="U23" s="18">
        <v>0.26677066666666671</v>
      </c>
      <c r="V23" s="2" t="s">
        <v>87</v>
      </c>
      <c r="W23" s="2" t="s">
        <v>88</v>
      </c>
      <c r="X23" s="19">
        <v>4.7637911661736529</v>
      </c>
      <c r="Y23" s="19">
        <v>12.734289767212505</v>
      </c>
      <c r="Z23" s="19">
        <v>5.9933598178211014</v>
      </c>
      <c r="AA23" s="16" t="s">
        <v>89</v>
      </c>
      <c r="AB23" s="35">
        <v>7.6429260870734606</v>
      </c>
      <c r="AC23" s="18">
        <v>2.2270288374233038</v>
      </c>
      <c r="AD23" s="18">
        <v>3.5409727617688893</v>
      </c>
      <c r="AE23" s="18">
        <v>8.8522684829173421</v>
      </c>
      <c r="AF23" s="2"/>
      <c r="AG23" s="2"/>
      <c r="AH23" s="2"/>
      <c r="AI23" s="2"/>
      <c r="AJ23" s="2"/>
      <c r="AK23" s="2"/>
      <c r="AL23" s="2"/>
      <c r="AM23" s="2"/>
      <c r="AN23" s="2"/>
      <c r="AO23" s="19">
        <v>30.437666666666662</v>
      </c>
      <c r="AP23" s="19">
        <v>17.600333333333335</v>
      </c>
      <c r="AQ23" s="19">
        <v>12.837333333333326</v>
      </c>
      <c r="AR23" s="28">
        <v>7.2599999999999998E-2</v>
      </c>
      <c r="AS23" s="19">
        <f t="shared" si="4"/>
        <v>0.56553801412546767</v>
      </c>
      <c r="AT23" s="2">
        <v>49000</v>
      </c>
      <c r="AU23" s="8">
        <v>23000</v>
      </c>
      <c r="AX23" s="7">
        <v>2</v>
      </c>
      <c r="AY23" s="6">
        <v>1</v>
      </c>
      <c r="AZ23" s="36">
        <v>1</v>
      </c>
      <c r="BA23" s="40">
        <f t="shared" ref="BA23:BA30" si="5">SUM(AX23:AZ23)</f>
        <v>4</v>
      </c>
      <c r="BB23" s="41" t="s">
        <v>1</v>
      </c>
      <c r="BC23" s="40">
        <v>69</v>
      </c>
      <c r="BD23" s="41" t="s">
        <v>52</v>
      </c>
      <c r="BE23" s="57">
        <v>130</v>
      </c>
      <c r="BF23" s="58" t="s">
        <v>103</v>
      </c>
      <c r="BG23" s="47"/>
    </row>
    <row r="24" spans="1:59" s="10" customFormat="1" ht="15.75" customHeight="1" x14ac:dyDescent="0.25">
      <c r="A24" s="12">
        <v>26</v>
      </c>
      <c r="B24" s="2">
        <v>2</v>
      </c>
      <c r="C24" s="2">
        <v>2020</v>
      </c>
      <c r="D24" s="2" t="s">
        <v>95</v>
      </c>
      <c r="E24" s="2">
        <v>4</v>
      </c>
      <c r="F24" s="2" t="s">
        <v>35</v>
      </c>
      <c r="G24" s="30">
        <v>19.07</v>
      </c>
      <c r="H24" s="30">
        <f t="shared" ref="H24:H30" si="6">G24-$G$29</f>
        <v>5.0999999999999996</v>
      </c>
      <c r="I24" s="2">
        <v>7.78</v>
      </c>
      <c r="J24" s="30">
        <v>83.67</v>
      </c>
      <c r="K24" s="25">
        <v>127.67</v>
      </c>
      <c r="L24" s="19">
        <v>6.69</v>
      </c>
      <c r="M24" s="25">
        <v>231.67</v>
      </c>
      <c r="N24" s="2">
        <v>1.36</v>
      </c>
      <c r="O24" s="25">
        <v>124</v>
      </c>
      <c r="P24" s="25">
        <v>73</v>
      </c>
      <c r="Q24" s="2" t="s">
        <v>66</v>
      </c>
      <c r="R24" s="2" t="s">
        <v>81</v>
      </c>
      <c r="S24" s="2" t="s">
        <v>62</v>
      </c>
      <c r="T24" s="2" t="s">
        <v>84</v>
      </c>
      <c r="U24" s="18">
        <v>0.24933066666666667</v>
      </c>
      <c r="V24" s="2" t="s">
        <v>87</v>
      </c>
      <c r="W24" s="2" t="s">
        <v>88</v>
      </c>
      <c r="X24" s="19">
        <v>5.140573831577198</v>
      </c>
      <c r="Y24" s="19">
        <v>10.032602463007326</v>
      </c>
      <c r="Z24" s="19">
        <v>9.6427711304557508</v>
      </c>
      <c r="AA24" s="16" t="s">
        <v>89</v>
      </c>
      <c r="AB24" s="35">
        <v>10.379381026386035</v>
      </c>
      <c r="AC24" s="18">
        <v>2.122171919063657</v>
      </c>
      <c r="AD24" s="18">
        <v>3.5362336939050336</v>
      </c>
      <c r="AE24" s="18">
        <v>8.8358245465634475</v>
      </c>
      <c r="AF24" s="2"/>
      <c r="AG24" s="2"/>
      <c r="AH24" s="2"/>
      <c r="AI24" s="2"/>
      <c r="AJ24" s="2"/>
      <c r="AK24" s="2"/>
      <c r="AL24" s="2"/>
      <c r="AM24" s="2"/>
      <c r="AN24" s="2"/>
      <c r="AO24" s="19">
        <v>36.001333333333328</v>
      </c>
      <c r="AP24" s="19">
        <v>18.657333333333334</v>
      </c>
      <c r="AQ24" s="19">
        <v>17.343999999999994</v>
      </c>
      <c r="AR24" s="28">
        <v>9.5100000000000004E-2</v>
      </c>
      <c r="AS24" s="19">
        <f t="shared" si="4"/>
        <v>0.54831642066420683</v>
      </c>
      <c r="AT24" s="2">
        <v>230000</v>
      </c>
      <c r="AU24" s="8">
        <v>127000</v>
      </c>
      <c r="AX24" s="7">
        <v>2</v>
      </c>
      <c r="AY24" s="6">
        <v>1</v>
      </c>
      <c r="AZ24" s="36">
        <v>1</v>
      </c>
      <c r="BA24" s="40">
        <f t="shared" si="5"/>
        <v>4</v>
      </c>
      <c r="BB24" s="41" t="s">
        <v>1</v>
      </c>
      <c r="BC24" s="40">
        <v>69</v>
      </c>
      <c r="BD24" s="41" t="s">
        <v>52</v>
      </c>
      <c r="BE24" s="59">
        <v>78</v>
      </c>
      <c r="BF24" s="58" t="s">
        <v>93</v>
      </c>
      <c r="BG24" s="47"/>
    </row>
    <row r="25" spans="1:59" s="10" customFormat="1" x14ac:dyDescent="0.25">
      <c r="A25" s="12">
        <v>26</v>
      </c>
      <c r="B25" s="2">
        <v>2</v>
      </c>
      <c r="C25" s="2">
        <v>2020</v>
      </c>
      <c r="D25" s="2" t="s">
        <v>95</v>
      </c>
      <c r="E25" s="2">
        <v>4</v>
      </c>
      <c r="F25" s="2" t="s">
        <v>36</v>
      </c>
      <c r="G25" s="30">
        <v>19.87</v>
      </c>
      <c r="H25" s="30">
        <f t="shared" si="6"/>
        <v>5.9</v>
      </c>
      <c r="I25" s="2">
        <v>5.67</v>
      </c>
      <c r="J25" s="30">
        <v>83.67</v>
      </c>
      <c r="K25" s="25">
        <v>162</v>
      </c>
      <c r="L25" s="19">
        <v>6.66</v>
      </c>
      <c r="M25" s="25">
        <v>150.33000000000001</v>
      </c>
      <c r="N25" s="2">
        <v>7.6</v>
      </c>
      <c r="O25" s="25">
        <v>147.5</v>
      </c>
      <c r="P25" s="25">
        <v>92.67</v>
      </c>
      <c r="Q25" s="19">
        <v>7.03</v>
      </c>
      <c r="R25" s="2">
        <v>0.36096604506409702</v>
      </c>
      <c r="S25" s="2" t="s">
        <v>62</v>
      </c>
      <c r="T25" s="2" t="s">
        <v>84</v>
      </c>
      <c r="U25" s="18">
        <v>0.36468466666666671</v>
      </c>
      <c r="V25" s="2" t="s">
        <v>87</v>
      </c>
      <c r="W25" s="2" t="s">
        <v>88</v>
      </c>
      <c r="X25" s="19">
        <v>6.7514590761119964</v>
      </c>
      <c r="Y25" s="19">
        <v>8.2106866713554858</v>
      </c>
      <c r="Z25" s="19">
        <v>14.241735929246731</v>
      </c>
      <c r="AA25" s="16" t="s">
        <v>89</v>
      </c>
      <c r="AB25" s="35">
        <v>15.428566060186071</v>
      </c>
      <c r="AC25" s="18">
        <v>2.6841039345621009</v>
      </c>
      <c r="AD25" s="18">
        <v>3.896402851558086</v>
      </c>
      <c r="AE25" s="18">
        <v>10.618073181719648</v>
      </c>
      <c r="AF25" s="2"/>
      <c r="AG25" s="2"/>
      <c r="AH25" s="2"/>
      <c r="AI25" s="2"/>
      <c r="AJ25" s="2"/>
      <c r="AK25" s="2"/>
      <c r="AL25" s="2"/>
      <c r="AM25" s="2"/>
      <c r="AN25" s="2"/>
      <c r="AO25" s="19">
        <v>58.389000000000003</v>
      </c>
      <c r="AP25" s="19">
        <v>28.385999999999999</v>
      </c>
      <c r="AQ25" s="19">
        <v>30.003000000000004</v>
      </c>
      <c r="AR25" s="28">
        <v>0.1303</v>
      </c>
      <c r="AS25" s="19">
        <f t="shared" si="4"/>
        <v>0.43428990434289894</v>
      </c>
      <c r="AT25" s="2">
        <v>488000</v>
      </c>
      <c r="AU25" s="8">
        <v>216000</v>
      </c>
      <c r="AX25" s="7">
        <v>2</v>
      </c>
      <c r="AY25" s="6">
        <v>3</v>
      </c>
      <c r="AZ25" s="36">
        <v>1</v>
      </c>
      <c r="BA25" s="40">
        <f t="shared" si="5"/>
        <v>6</v>
      </c>
      <c r="BB25" s="41" t="s">
        <v>1</v>
      </c>
      <c r="BC25" s="40">
        <v>61</v>
      </c>
      <c r="BD25" s="41" t="s">
        <v>52</v>
      </c>
      <c r="BE25" s="60">
        <v>54</v>
      </c>
      <c r="BF25" s="58" t="s">
        <v>94</v>
      </c>
      <c r="BG25" s="47"/>
    </row>
    <row r="26" spans="1:59" s="10" customFormat="1" ht="18" customHeight="1" x14ac:dyDescent="0.25">
      <c r="A26" s="12">
        <v>26</v>
      </c>
      <c r="B26" s="2">
        <v>2</v>
      </c>
      <c r="C26" s="2">
        <v>2020</v>
      </c>
      <c r="D26" s="2" t="s">
        <v>95</v>
      </c>
      <c r="E26" s="2">
        <v>4</v>
      </c>
      <c r="F26" s="2" t="s">
        <v>37</v>
      </c>
      <c r="G26" s="30">
        <v>21.7</v>
      </c>
      <c r="H26" s="30">
        <f t="shared" si="6"/>
        <v>7.7299999999999986</v>
      </c>
      <c r="I26" s="2">
        <v>7.21</v>
      </c>
      <c r="J26" s="30">
        <v>81.87</v>
      </c>
      <c r="K26" s="25">
        <v>230.67</v>
      </c>
      <c r="L26" s="19">
        <v>6.89</v>
      </c>
      <c r="M26" s="25">
        <v>182</v>
      </c>
      <c r="N26" s="2">
        <v>8.08</v>
      </c>
      <c r="O26" s="25">
        <v>191</v>
      </c>
      <c r="P26" s="25">
        <v>181.33</v>
      </c>
      <c r="Q26" s="19">
        <v>14.2</v>
      </c>
      <c r="R26" s="2">
        <v>0.77693115965049997</v>
      </c>
      <c r="S26" s="2" t="s">
        <v>62</v>
      </c>
      <c r="T26" s="2" t="s">
        <v>84</v>
      </c>
      <c r="U26" s="18">
        <v>0.47591900000000004</v>
      </c>
      <c r="V26" s="2" t="s">
        <v>87</v>
      </c>
      <c r="W26" s="2" t="s">
        <v>88</v>
      </c>
      <c r="X26" s="19">
        <v>8.1436871600336822</v>
      </c>
      <c r="Y26" s="19">
        <v>5.8470743235604594</v>
      </c>
      <c r="Z26" s="19">
        <v>25.39015758069209</v>
      </c>
      <c r="AA26" s="16" t="s">
        <v>89</v>
      </c>
      <c r="AB26" s="35">
        <v>25.799203259229451</v>
      </c>
      <c r="AC26" s="18">
        <v>3.7317466714903302</v>
      </c>
      <c r="AD26" s="18">
        <v>4.2792142223384513</v>
      </c>
      <c r="AE26" s="18">
        <v>13.011214052423011</v>
      </c>
      <c r="AF26" s="2"/>
      <c r="AG26" s="2"/>
      <c r="AH26" s="2"/>
      <c r="AI26" s="2"/>
      <c r="AJ26" s="2"/>
      <c r="AK26" s="2"/>
      <c r="AL26" s="2"/>
      <c r="AM26" s="2"/>
      <c r="AN26" s="2"/>
      <c r="AO26" s="19">
        <v>83.706666666666663</v>
      </c>
      <c r="AP26" s="19">
        <v>37.733333333333327</v>
      </c>
      <c r="AQ26" s="19">
        <v>45.973333333333336</v>
      </c>
      <c r="AR26" s="28">
        <v>0.16669999999999999</v>
      </c>
      <c r="AS26" s="19">
        <f t="shared" si="4"/>
        <v>0.36260150812064962</v>
      </c>
      <c r="AT26" s="2">
        <v>327000</v>
      </c>
      <c r="AU26" s="8">
        <v>230000</v>
      </c>
      <c r="AX26" s="7">
        <v>2</v>
      </c>
      <c r="AY26" s="6">
        <v>4</v>
      </c>
      <c r="AZ26" s="36">
        <v>2</v>
      </c>
      <c r="BA26" s="40">
        <f t="shared" si="5"/>
        <v>8</v>
      </c>
      <c r="BB26" s="41" t="s">
        <v>2</v>
      </c>
      <c r="BC26" s="40">
        <v>58</v>
      </c>
      <c r="BD26" s="41" t="s">
        <v>52</v>
      </c>
      <c r="BE26" s="60">
        <v>48</v>
      </c>
      <c r="BF26" s="58" t="s">
        <v>94</v>
      </c>
      <c r="BG26" s="47"/>
    </row>
    <row r="27" spans="1:59" s="10" customFormat="1" x14ac:dyDescent="0.25">
      <c r="A27" s="12">
        <v>26</v>
      </c>
      <c r="B27" s="2">
        <v>2</v>
      </c>
      <c r="C27" s="2">
        <v>2020</v>
      </c>
      <c r="D27" s="2" t="s">
        <v>95</v>
      </c>
      <c r="E27" s="2">
        <v>4</v>
      </c>
      <c r="F27" s="2" t="s">
        <v>38</v>
      </c>
      <c r="G27" s="30">
        <v>20.83</v>
      </c>
      <c r="H27" s="30">
        <f t="shared" si="6"/>
        <v>6.8599999999999977</v>
      </c>
      <c r="I27" s="2">
        <v>7.11</v>
      </c>
      <c r="J27" s="30">
        <v>79.5</v>
      </c>
      <c r="K27" s="25">
        <v>187.33</v>
      </c>
      <c r="L27" s="19">
        <v>7.09</v>
      </c>
      <c r="M27" s="25">
        <v>155</v>
      </c>
      <c r="N27" s="2">
        <v>2.37</v>
      </c>
      <c r="O27" s="25">
        <v>216</v>
      </c>
      <c r="P27" s="25">
        <v>107</v>
      </c>
      <c r="Q27" s="19">
        <v>4.67</v>
      </c>
      <c r="R27" s="19">
        <v>0.38306665836280529</v>
      </c>
      <c r="S27" s="19" t="s">
        <v>62</v>
      </c>
      <c r="T27" s="2" t="s">
        <v>84</v>
      </c>
      <c r="U27" s="18">
        <v>0.416107</v>
      </c>
      <c r="V27" s="2" t="s">
        <v>87</v>
      </c>
      <c r="W27" s="2" t="s">
        <v>88</v>
      </c>
      <c r="X27" s="19">
        <v>7.1429101556890497</v>
      </c>
      <c r="Y27" s="19">
        <v>6.2118457948342991</v>
      </c>
      <c r="Z27" s="19">
        <v>13.386923687199573</v>
      </c>
      <c r="AA27" s="16" t="s">
        <v>89</v>
      </c>
      <c r="AB27" s="35">
        <v>17.297301273260921</v>
      </c>
      <c r="AC27" s="18">
        <v>3.593453450649736</v>
      </c>
      <c r="AD27" s="18">
        <v>4.1215085750912444</v>
      </c>
      <c r="AE27" s="18">
        <v>12.947082700642824</v>
      </c>
      <c r="AF27" s="2"/>
      <c r="AG27" s="2"/>
      <c r="AH27" s="2"/>
      <c r="AI27" s="2"/>
      <c r="AJ27" s="2"/>
      <c r="AK27" s="2"/>
      <c r="AL27" s="2"/>
      <c r="AM27" s="2"/>
      <c r="AN27" s="2"/>
      <c r="AO27" s="19">
        <v>65.921999999999997</v>
      </c>
      <c r="AP27" s="19">
        <v>35.378999999999998</v>
      </c>
      <c r="AQ27" s="19">
        <v>30.542999999999999</v>
      </c>
      <c r="AR27" s="28">
        <v>0.11650000000000001</v>
      </c>
      <c r="AS27" s="19">
        <f t="shared" si="4"/>
        <v>0.38142946010542517</v>
      </c>
      <c r="AT27" s="2">
        <v>169028000</v>
      </c>
      <c r="AU27" s="8">
        <v>107022000</v>
      </c>
      <c r="AX27" s="7">
        <v>2</v>
      </c>
      <c r="AY27" s="6">
        <v>2</v>
      </c>
      <c r="AZ27" s="36">
        <v>1</v>
      </c>
      <c r="BA27" s="40">
        <f t="shared" si="5"/>
        <v>5</v>
      </c>
      <c r="BB27" s="41" t="s">
        <v>1</v>
      </c>
      <c r="BC27" s="40">
        <v>63</v>
      </c>
      <c r="BD27" s="41" t="s">
        <v>52</v>
      </c>
      <c r="BE27" s="60">
        <v>55</v>
      </c>
      <c r="BF27" s="58" t="s">
        <v>94</v>
      </c>
      <c r="BG27" s="47"/>
    </row>
    <row r="28" spans="1:59" s="10" customFormat="1" x14ac:dyDescent="0.25">
      <c r="A28" s="12">
        <v>26</v>
      </c>
      <c r="B28" s="2">
        <v>2</v>
      </c>
      <c r="C28" s="2">
        <v>2020</v>
      </c>
      <c r="D28" s="2" t="s">
        <v>95</v>
      </c>
      <c r="E28" s="2">
        <v>4</v>
      </c>
      <c r="F28" s="2" t="s">
        <v>39</v>
      </c>
      <c r="G28" s="30">
        <v>22.23</v>
      </c>
      <c r="H28" s="30">
        <f t="shared" si="6"/>
        <v>8.26</v>
      </c>
      <c r="I28" s="2">
        <v>6.29</v>
      </c>
      <c r="J28" s="30">
        <v>72.03</v>
      </c>
      <c r="K28" s="25">
        <v>278.33</v>
      </c>
      <c r="L28" s="19">
        <v>7.2</v>
      </c>
      <c r="M28" s="25">
        <v>200</v>
      </c>
      <c r="N28" s="2">
        <v>4.57</v>
      </c>
      <c r="O28" s="25">
        <v>236.5</v>
      </c>
      <c r="P28" s="25">
        <v>158.66999999999999</v>
      </c>
      <c r="Q28" s="19">
        <v>10.33</v>
      </c>
      <c r="R28" s="18">
        <v>1.93247751212582</v>
      </c>
      <c r="S28" s="19" t="s">
        <v>62</v>
      </c>
      <c r="T28" s="2" t="s">
        <v>84</v>
      </c>
      <c r="U28" s="18">
        <v>0.90359733333333336</v>
      </c>
      <c r="V28" s="2" t="s">
        <v>87</v>
      </c>
      <c r="W28" s="2" t="s">
        <v>88</v>
      </c>
      <c r="X28" s="19">
        <v>12.287905321761372</v>
      </c>
      <c r="Y28" s="19">
        <v>8.0189571555162757</v>
      </c>
      <c r="Z28" s="19">
        <v>26.116507118862408</v>
      </c>
      <c r="AA28" s="16" t="s">
        <v>89</v>
      </c>
      <c r="AB28" s="35">
        <v>29.75980624813436</v>
      </c>
      <c r="AC28" s="18">
        <v>4.5188052273705708</v>
      </c>
      <c r="AD28" s="18">
        <v>5.6959322320833898</v>
      </c>
      <c r="AE28" s="18">
        <v>15.556598367202838</v>
      </c>
      <c r="AF28" s="2"/>
      <c r="AG28" s="2"/>
      <c r="AH28" s="2"/>
      <c r="AI28" s="2"/>
      <c r="AJ28" s="2"/>
      <c r="AK28" s="2"/>
      <c r="AL28" s="2"/>
      <c r="AM28" s="2"/>
      <c r="AN28" s="2"/>
      <c r="AO28" s="19">
        <v>89.572000000000003</v>
      </c>
      <c r="AP28" s="19">
        <v>46.576999999999998</v>
      </c>
      <c r="AQ28" s="19">
        <v>42.995000000000005</v>
      </c>
      <c r="AR28" s="28">
        <v>0.124</v>
      </c>
      <c r="AS28" s="19">
        <f t="shared" si="4"/>
        <v>0.28840562856146063</v>
      </c>
      <c r="AT28" s="2">
        <v>138269000</v>
      </c>
      <c r="AU28" s="8">
        <v>138269000</v>
      </c>
      <c r="AX28" s="7">
        <v>2</v>
      </c>
      <c r="AY28" s="6">
        <v>4</v>
      </c>
      <c r="AZ28" s="36">
        <v>3</v>
      </c>
      <c r="BA28" s="40">
        <f t="shared" si="5"/>
        <v>9</v>
      </c>
      <c r="BB28" s="41" t="s">
        <v>2</v>
      </c>
      <c r="BC28" s="40">
        <v>54</v>
      </c>
      <c r="BD28" s="41" t="s">
        <v>52</v>
      </c>
      <c r="BE28" s="61">
        <v>24</v>
      </c>
      <c r="BF28" s="58" t="s">
        <v>104</v>
      </c>
      <c r="BG28" s="47"/>
    </row>
    <row r="29" spans="1:59" s="10" customFormat="1" x14ac:dyDescent="0.25">
      <c r="A29" s="12">
        <v>26</v>
      </c>
      <c r="B29" s="2">
        <v>2</v>
      </c>
      <c r="C29" s="2">
        <v>2020</v>
      </c>
      <c r="D29" s="2" t="s">
        <v>95</v>
      </c>
      <c r="E29" s="2">
        <v>4</v>
      </c>
      <c r="F29" s="2" t="s">
        <v>57</v>
      </c>
      <c r="G29" s="30">
        <v>13.97</v>
      </c>
      <c r="H29" s="30">
        <f t="shared" si="6"/>
        <v>0</v>
      </c>
      <c r="I29" s="2">
        <v>8.0299999999999994</v>
      </c>
      <c r="J29" s="30">
        <v>78.03</v>
      </c>
      <c r="K29" s="25">
        <v>43</v>
      </c>
      <c r="L29" s="19">
        <v>5.87</v>
      </c>
      <c r="M29" s="25">
        <v>234.67</v>
      </c>
      <c r="N29" s="2">
        <v>0.91</v>
      </c>
      <c r="O29" s="25">
        <v>59.5</v>
      </c>
      <c r="P29" s="25">
        <v>24.33</v>
      </c>
      <c r="Q29" s="2" t="s">
        <v>66</v>
      </c>
      <c r="R29" s="18" t="s">
        <v>81</v>
      </c>
      <c r="S29" s="19" t="s">
        <v>62</v>
      </c>
      <c r="T29" s="2" t="s">
        <v>84</v>
      </c>
      <c r="U29" s="18" t="s">
        <v>96</v>
      </c>
      <c r="V29" s="2" t="s">
        <v>86</v>
      </c>
      <c r="W29" s="2" t="s">
        <v>88</v>
      </c>
      <c r="X29" s="19">
        <v>1.7821915118383154</v>
      </c>
      <c r="Y29" s="19">
        <v>0.9055494222918945</v>
      </c>
      <c r="Z29" s="19">
        <v>2.0083396913082008</v>
      </c>
      <c r="AA29" s="16" t="s">
        <v>89</v>
      </c>
      <c r="AB29" s="16" t="s">
        <v>90</v>
      </c>
      <c r="AC29" s="18">
        <v>1.6138053654742373</v>
      </c>
      <c r="AD29" s="18">
        <v>0.77283056618102686</v>
      </c>
      <c r="AE29" s="18">
        <v>3.8900366225239558</v>
      </c>
      <c r="AF29" s="2"/>
      <c r="AG29" s="2"/>
      <c r="AH29" s="2"/>
      <c r="AI29" s="2"/>
      <c r="AJ29" s="2"/>
      <c r="AK29" s="2"/>
      <c r="AL29" s="2"/>
      <c r="AM29" s="2"/>
      <c r="AN29" s="2"/>
      <c r="AO29" s="19">
        <v>16.273333333333333</v>
      </c>
      <c r="AP29" s="19">
        <v>9.2626666666666662</v>
      </c>
      <c r="AQ29" s="19">
        <v>7.0106666666666673</v>
      </c>
      <c r="AR29" s="28">
        <v>2.75E-2</v>
      </c>
      <c r="AS29" s="19">
        <f t="shared" si="4"/>
        <v>0.39225941422594141</v>
      </c>
      <c r="AT29" s="2">
        <v>6918000</v>
      </c>
      <c r="AU29" s="8">
        <v>4922000</v>
      </c>
      <c r="AX29" s="7">
        <v>2</v>
      </c>
      <c r="AY29" s="6">
        <v>1</v>
      </c>
      <c r="AZ29" s="36">
        <v>1</v>
      </c>
      <c r="BA29" s="40">
        <f t="shared" si="5"/>
        <v>4</v>
      </c>
      <c r="BB29" s="41" t="s">
        <v>1</v>
      </c>
      <c r="BC29" s="40">
        <v>74</v>
      </c>
      <c r="BD29" s="41" t="s">
        <v>51</v>
      </c>
      <c r="BE29" s="62">
        <v>91</v>
      </c>
      <c r="BF29" s="58" t="s">
        <v>93</v>
      </c>
      <c r="BG29" s="47"/>
    </row>
    <row r="30" spans="1:59" s="10" customFormat="1" ht="15.75" thickBot="1" x14ac:dyDescent="0.3">
      <c r="A30" s="11">
        <v>26</v>
      </c>
      <c r="B30" s="3">
        <v>2</v>
      </c>
      <c r="C30" s="3">
        <v>2020</v>
      </c>
      <c r="D30" s="3" t="s">
        <v>95</v>
      </c>
      <c r="E30" s="3">
        <v>4</v>
      </c>
      <c r="F30" s="3" t="s">
        <v>58</v>
      </c>
      <c r="G30" s="31">
        <v>14.6</v>
      </c>
      <c r="H30" s="31">
        <f t="shared" si="6"/>
        <v>0.62999999999999901</v>
      </c>
      <c r="I30" s="3">
        <v>8.06</v>
      </c>
      <c r="J30" s="31">
        <v>79.23</v>
      </c>
      <c r="K30" s="26">
        <v>40</v>
      </c>
      <c r="L30" s="21">
        <v>6.14</v>
      </c>
      <c r="M30" s="26">
        <v>253.33</v>
      </c>
      <c r="N30" s="3">
        <v>2.0299999999999998</v>
      </c>
      <c r="O30" s="26">
        <v>109.5</v>
      </c>
      <c r="P30" s="26">
        <v>25</v>
      </c>
      <c r="Q30" s="3" t="s">
        <v>66</v>
      </c>
      <c r="R30" s="20" t="s">
        <v>81</v>
      </c>
      <c r="S30" s="21" t="s">
        <v>62</v>
      </c>
      <c r="T30" s="3" t="s">
        <v>84</v>
      </c>
      <c r="U30" s="20" t="s">
        <v>96</v>
      </c>
      <c r="V30" s="3" t="s">
        <v>86</v>
      </c>
      <c r="W30" s="3" t="s">
        <v>88</v>
      </c>
      <c r="X30" s="21">
        <v>1.6661154610119444</v>
      </c>
      <c r="Y30" s="21">
        <v>0.91816959295472866</v>
      </c>
      <c r="Z30" s="21">
        <v>1.5106805291019725</v>
      </c>
      <c r="AA30" s="17" t="s">
        <v>89</v>
      </c>
      <c r="AB30" s="17" t="s">
        <v>90</v>
      </c>
      <c r="AC30" s="20">
        <v>1.4523509779276971</v>
      </c>
      <c r="AD30" s="20">
        <v>0.90684087410895353</v>
      </c>
      <c r="AE30" s="20">
        <v>3.4179586163642517</v>
      </c>
      <c r="AF30" s="3"/>
      <c r="AG30" s="3"/>
      <c r="AH30" s="3"/>
      <c r="AI30" s="3"/>
      <c r="AJ30" s="3"/>
      <c r="AK30" s="3"/>
      <c r="AL30" s="3"/>
      <c r="AM30" s="3"/>
      <c r="AN30" s="3"/>
      <c r="AO30" s="21">
        <v>18.114666666666668</v>
      </c>
      <c r="AP30" s="21">
        <v>10.793999999999999</v>
      </c>
      <c r="AQ30" s="21">
        <v>7.3206666666666695</v>
      </c>
      <c r="AR30" s="29">
        <v>2.3800000000000002E-2</v>
      </c>
      <c r="AS30" s="21">
        <f t="shared" si="4"/>
        <v>0.32510700300519069</v>
      </c>
      <c r="AT30" s="3">
        <v>6918000</v>
      </c>
      <c r="AU30" s="5">
        <v>3282000</v>
      </c>
      <c r="AX30" s="48">
        <v>2</v>
      </c>
      <c r="AY30" s="49">
        <v>1</v>
      </c>
      <c r="AZ30" s="50">
        <v>1</v>
      </c>
      <c r="BA30" s="51">
        <f t="shared" si="5"/>
        <v>4</v>
      </c>
      <c r="BB30" s="52" t="s">
        <v>1</v>
      </c>
      <c r="BC30" s="51">
        <v>74</v>
      </c>
      <c r="BD30" s="52" t="s">
        <v>51</v>
      </c>
      <c r="BE30" s="57">
        <v>118</v>
      </c>
      <c r="BF30" s="58" t="s">
        <v>103</v>
      </c>
      <c r="BG30" s="53"/>
    </row>
    <row r="31" spans="1:59" x14ac:dyDescent="0.25">
      <c r="BB31" s="54"/>
      <c r="BD31" s="54"/>
    </row>
    <row r="32" spans="1:59" x14ac:dyDescent="0.25">
      <c r="AW32" s="2"/>
      <c r="AX32" s="30"/>
      <c r="AY32" s="2"/>
      <c r="AZ32" s="19"/>
      <c r="BA32" s="2"/>
      <c r="BB32" s="55"/>
      <c r="BC32" s="18"/>
      <c r="BD32" s="19"/>
      <c r="BE32" s="2"/>
      <c r="BF32" s="25"/>
      <c r="BG32" s="55"/>
    </row>
    <row r="33" spans="7:59" x14ac:dyDescent="0.25">
      <c r="AW33" s="2"/>
      <c r="AX33" s="30"/>
      <c r="AY33" s="2"/>
      <c r="AZ33" s="19"/>
      <c r="BA33" s="2"/>
      <c r="BB33" s="55"/>
      <c r="BC33" s="18"/>
      <c r="BD33" s="19"/>
      <c r="BE33" s="2"/>
      <c r="BF33" s="25"/>
      <c r="BG33" s="55"/>
    </row>
    <row r="34" spans="7:59" x14ac:dyDescent="0.25">
      <c r="G34" s="10">
        <f>COUNT(H2:AU30)</f>
        <v>678</v>
      </c>
      <c r="AW34" s="2"/>
      <c r="AX34" s="30"/>
      <c r="AY34" s="2"/>
      <c r="AZ34" s="19"/>
      <c r="BA34" s="19"/>
      <c r="BB34" s="55"/>
      <c r="BC34" s="18"/>
      <c r="BD34" s="19"/>
      <c r="BE34" s="2"/>
      <c r="BF34" s="25"/>
      <c r="BG34" s="55"/>
    </row>
    <row r="35" spans="7:59" x14ac:dyDescent="0.25">
      <c r="AW35" s="2"/>
      <c r="AX35" s="30"/>
      <c r="AY35" s="2"/>
      <c r="AZ35" s="19"/>
      <c r="BA35" s="19"/>
      <c r="BB35" s="55"/>
      <c r="BC35" s="18"/>
      <c r="BD35" s="19"/>
      <c r="BE35" s="2"/>
      <c r="BF35" s="25"/>
      <c r="BG35" s="55"/>
    </row>
    <row r="36" spans="7:59" x14ac:dyDescent="0.25">
      <c r="AW36" s="2"/>
      <c r="AX36" s="30"/>
      <c r="AY36" s="2"/>
      <c r="AZ36" s="19"/>
      <c r="BA36" s="19"/>
      <c r="BB36" s="55"/>
      <c r="BC36" s="18"/>
      <c r="BD36" s="19"/>
      <c r="BE36" s="2"/>
      <c r="BF36" s="25"/>
      <c r="BG36" s="55"/>
    </row>
    <row r="37" spans="7:59" x14ac:dyDescent="0.25">
      <c r="AW37" s="2"/>
      <c r="AX37" s="30"/>
      <c r="AY37" s="2"/>
      <c r="AZ37" s="19"/>
      <c r="BA37" s="19"/>
      <c r="BB37" s="55"/>
      <c r="BC37" s="18"/>
      <c r="BD37" s="19"/>
      <c r="BE37" s="2"/>
      <c r="BF37" s="25"/>
      <c r="BG37" s="55"/>
    </row>
    <row r="38" spans="7:59" x14ac:dyDescent="0.25">
      <c r="AW38" s="2"/>
      <c r="AX38" s="30"/>
      <c r="AY38" s="2"/>
      <c r="AZ38" s="19"/>
      <c r="BA38" s="2"/>
      <c r="BB38" s="55"/>
      <c r="BC38" s="18"/>
      <c r="BD38" s="19"/>
      <c r="BE38" s="2"/>
      <c r="BF38" s="25"/>
      <c r="BG38" s="55"/>
    </row>
    <row r="39" spans="7:59" x14ac:dyDescent="0.25">
      <c r="AW39" s="2"/>
      <c r="AX39" s="30"/>
      <c r="AY39" s="2"/>
      <c r="AZ39" s="19"/>
      <c r="BA39" s="2"/>
      <c r="BB39" s="55"/>
      <c r="BC39" s="18"/>
      <c r="BD39" s="19"/>
      <c r="BE39" s="2"/>
      <c r="BF39" s="25"/>
      <c r="BG39" s="55"/>
    </row>
    <row r="40" spans="7:59" x14ac:dyDescent="0.25">
      <c r="AW40" s="2"/>
      <c r="AX40" s="2"/>
      <c r="AY40" s="55"/>
      <c r="AZ40" s="55"/>
      <c r="BA40" s="56"/>
      <c r="BB40" s="55"/>
      <c r="BC40" s="55"/>
      <c r="BD40" s="55"/>
      <c r="BE40" s="55"/>
      <c r="BF40" s="55"/>
      <c r="BG40" s="55"/>
    </row>
  </sheetData>
  <conditionalFormatting sqref="BA2:BA22">
    <cfRule type="cellIs" dxfId="19" priority="36" operator="between">
      <formula>13</formula>
      <formula>15</formula>
    </cfRule>
    <cfRule type="cellIs" dxfId="18" priority="37" operator="between">
      <formula>10</formula>
      <formula>12</formula>
    </cfRule>
    <cfRule type="cellIs" dxfId="17" priority="38" operator="between">
      <formula>7</formula>
      <formula>9</formula>
    </cfRule>
    <cfRule type="cellIs" dxfId="16" priority="39" operator="between">
      <formula>4</formula>
      <formula>6</formula>
    </cfRule>
    <cfRule type="cellIs" dxfId="15" priority="40" operator="between">
      <formula>1</formula>
      <formula>3</formula>
    </cfRule>
    <cfRule type="colorScale" priority="41">
      <colorScale>
        <cfvo type="min"/>
        <cfvo type="max"/>
        <color rgb="FFFF7128"/>
        <color rgb="FFFFEF9C"/>
      </colorScale>
    </cfRule>
  </conditionalFormatting>
  <conditionalFormatting sqref="BC2:BC22">
    <cfRule type="cellIs" dxfId="14" priority="23" operator="between">
      <formula>90</formula>
      <formula>100</formula>
    </cfRule>
    <cfRule type="cellIs" dxfId="13" priority="24" operator="between">
      <formula>70</formula>
      <formula>90</formula>
    </cfRule>
    <cfRule type="cellIs" dxfId="12" priority="25" operator="between">
      <formula>25</formula>
      <formula>50</formula>
    </cfRule>
    <cfRule type="cellIs" dxfId="11" priority="26" operator="between">
      <formula>50</formula>
      <formula>70</formula>
    </cfRule>
    <cfRule type="cellIs" dxfId="10" priority="27" operator="between">
      <formula>0</formula>
      <formula>25</formula>
    </cfRule>
  </conditionalFormatting>
  <conditionalFormatting sqref="BA23:BA30">
    <cfRule type="cellIs" dxfId="9" priority="6" operator="between">
      <formula>13</formula>
      <formula>15</formula>
    </cfRule>
    <cfRule type="cellIs" dxfId="8" priority="7" operator="between">
      <formula>10</formula>
      <formula>12</formula>
    </cfRule>
    <cfRule type="cellIs" dxfId="7" priority="8" operator="between">
      <formula>7</formula>
      <formula>9</formula>
    </cfRule>
    <cfRule type="cellIs" dxfId="6" priority="9" operator="between">
      <formula>4</formula>
      <formula>6</formula>
    </cfRule>
    <cfRule type="cellIs" dxfId="5" priority="10" operator="between">
      <formula>1</formula>
      <formula>3</formula>
    </cfRule>
    <cfRule type="colorScale" priority="11">
      <colorScale>
        <cfvo type="min"/>
        <cfvo type="max"/>
        <color rgb="FFFF7128"/>
        <color rgb="FFFFEF9C"/>
      </colorScale>
    </cfRule>
  </conditionalFormatting>
  <conditionalFormatting sqref="BC23:BC30">
    <cfRule type="cellIs" dxfId="4" priority="1" operator="between">
      <formula>90</formula>
      <formula>100</formula>
    </cfRule>
    <cfRule type="cellIs" dxfId="3" priority="2" operator="between">
      <formula>70</formula>
      <formula>90</formula>
    </cfRule>
    <cfRule type="cellIs" dxfId="2" priority="3" operator="between">
      <formula>25</formula>
      <formula>50</formula>
    </cfRule>
    <cfRule type="cellIs" dxfId="1" priority="4" operator="between">
      <formula>50</formula>
      <formula>70</formula>
    </cfRule>
    <cfRule type="cellIs" dxfId="0" priority="5" operator="between">
      <formula>0</formula>
      <formula>25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Superficial 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LAMRHI</dc:creator>
  <cp:lastModifiedBy>LAMRI</cp:lastModifiedBy>
  <cp:lastPrinted>2019-02-04T21:41:59Z</cp:lastPrinted>
  <dcterms:created xsi:type="dcterms:W3CDTF">2018-12-05T23:25:43Z</dcterms:created>
  <dcterms:modified xsi:type="dcterms:W3CDTF">2021-01-22T22:33:29Z</dcterms:modified>
</cp:coreProperties>
</file>